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430F3A83-0958-476E-B69C-602B26E0F724}" xr6:coauthVersionLast="47" xr6:coauthVersionMax="47" xr10:uidLastSave="{00000000-0000-0000-0000-000000000000}"/>
  <bookViews>
    <workbookView xWindow="1560" yWindow="900" windowWidth="36795" windowHeight="20700" xr2:uid="{00000000-000D-0000-FFFF-FFFF00000000}"/>
  </bookViews>
  <sheets>
    <sheet name="Schliessplan" sheetId="6" r:id="rId1"/>
    <sheet name="Listen" sheetId="2" state="hidden" r:id="rId2"/>
  </sheets>
  <definedNames>
    <definedName name="Captionbuttonnewcyl">INDEX(Listen!$Q$3:$U$43,MATCH("Captionbuttonnewcyl",Listen!$Q$3:$Q$43,0),VLOOKUP(Currentlanguagecode,Listen!$M$3:$N$6,2,FALSE))</definedName>
    <definedName name="Captionbuttonnewkey">INDEX(Listen!$Q$3:$U$43,MATCH("Captionbuttonnewkey",Listen!$Q$3:$Q$43,0),VLOOKUP(Currentlanguagecode,Listen!$M$3:$N$6,2,FALSE))</definedName>
    <definedName name="Currentlanguagecode">"DE"</definedName>
    <definedName name="_xlnm.Print_Titles" localSheetId="0">Schliessplan!$A:$J,Schliessplan!$1:$19</definedName>
    <definedName name="Labelanlagenr">INDEX(Listen!$Q$3:$U$43,MATCH("Labelanlagenr",Listen!$Q$3:$Q$43,0),VLOOKUP(Currentlanguagecode,Listen!$M$3:$N$6,2,FALSE))</definedName>
    <definedName name="Labelanzahl">INDEX(Listen!$Q$3:$U$43,MATCH("Labelanzahl",Listen!$Q$3:$Q$43,0),VLOOKUP(Currentlanguagecode,Listen!$M$3:$N$6,2,FALSE))</definedName>
    <definedName name="Labelaskfornewcylpage">INDEX(Listen!$Q$3:$U$43,MATCH("Labelaskfornewcylpage",Listen!$Q$3:$Q$43,0),VLOOKUP(Currentlanguagecode,Listen!$M$3:$N$6,2,FALSE))</definedName>
    <definedName name="Labelaskfornewkeypage">INDEX(Listen!$Q$3:$U$43,MATCH("Labelaskfornewkeypage",Listen!$Q$3:$Q$43,0),VLOOKUP(Currentlanguagecode,Listen!$M$3:$N$6,2,FALSE))</definedName>
    <definedName name="Labelaussen">INDEX(Listen!$Q$3:$U$43,MATCH("Labelaussen",Listen!$Q$3:$Q$43,0),VLOOKUP(Currentlanguagecode,Listen!$M$3:$N$6,2,FALSE))</definedName>
    <definedName name="Labelbestellnummer">INDEX(Listen!$Q$3:$U$43,MATCH("Labelbestellnummer",Listen!$Q$3:$Q$43,0),VLOOKUP(Currentlanguagecode,Listen!$M$3:$N$6,2,FALSE))</definedName>
    <definedName name="Labelbezeichnung">INDEX(Listen!$Q$3:$U$43,MATCH("Labelbezeichnung",Listen!$Q$3:$Q$43,0),VLOOKUP(Currentlanguagecode,Listen!$M$3:$N$6,2,FALSE))</definedName>
    <definedName name="Labelfachpartner">INDEX(Listen!$Q$3:$U$43,MATCH("Labelfachpartner",Listen!$Q$3:$Q$43,0),VLOOKUP(Currentlanguagecode,Listen!$M$3:$N$6,2,FALSE))</definedName>
    <definedName name="Labelfaerbung">INDEX(Listen!$Q$3:$U$43,MATCH("Labelfaerbung",Listen!$Q$3:$Q$43,0),VLOOKUP(Currentlanguagecode,Listen!$M$3:$N$6,2,FALSE))</definedName>
    <definedName name="Labelfarbcode">INDEX(Listen!$Q$3:$U$43,MATCH("Labelfarbcode",Listen!$Q$3:$Q$43,0),VLOOKUP(Currentlanguagecode,Listen!$M$3:$N$6,2,FALSE))</definedName>
    <definedName name="Labelinnen">INDEX(Listen!$Q$3:$U$43,MATCH("Labelinnen",Listen!$Q$3:$Q$43,0),VLOOKUP(Currentlanguagecode,Listen!$M$3:$N$6,2,FALSE))</definedName>
    <definedName name="Labelkundennummer">INDEX(Listen!$Q$3:$U$43,MATCH("Labelkundennummer",Listen!$Q$3:$Q$43,0),VLOOKUP(Currentlanguagecode,Listen!$M$3:$N$6,2,FALSE))</definedName>
    <definedName name="Labelmechatronik">INDEX(Listen!$Q$3:$U$43,MATCH("Labelmechatronik",Listen!$Q$3:$Q$43,0),VLOOKUP(Currentlanguagecode,Listen!$M$3:$N$6,2,FALSE))</definedName>
    <definedName name="Labelobjekt">INDEX(Listen!$Q$3:$U$43,MATCH("Labelobjekt",Listen!$Q$3:$Q$43,0),VLOOKUP(Currentlanguagecode,Listen!$M$3:$N$6,2,FALSE))</definedName>
    <definedName name="LabelPosition">INDEX(Listen!$Q$3:$U$43,MATCH("LabelPosition",Listen!$Q$3:$Q$43,0),VLOOKUP(Currentlanguagecode,Listen!$M$3:$N$6,2,FALSE))</definedName>
    <definedName name="Labelregistriert">INDEX(Listen!$Q$3:$U$43,MATCH("Labelregistriert",Listen!$Q$3:$Q$43,0),VLOOKUP(Currentlanguagecode,Listen!$M$3:$N$6,2,FALSE))</definedName>
    <definedName name="Labels__c__h__l__ü__s__s__e__l">INDEX(Listen!$Q$3:$U$43,MATCH("Labels__c__h__l__ü__s__e__l",Listen!$Q$3:$Q$43,0),VLOOKUP(Currentlanguagecode,Listen!$M$3:$N$6,2,FALSE))</definedName>
    <definedName name="Labelschliessplan">INDEX(Listen!$Q$3:$U$43,MATCH("Labelschliessplan",Listen!$Q$3:$Q$43,0),VLOOKUP(Currentlanguagecode,Listen!$M$3:$N$6,2,FALSE))</definedName>
    <definedName name="Labelschluesselform">INDEX(Listen!$Q$3:$U$43,MATCH("Labelschluesselform",Listen!$Q$3:$Q$43,0),VLOOKUP(Currentlanguagecode,Listen!$M$3:$N$6,2,FALSE))</definedName>
    <definedName name="Labelsprache">INDEX(Listen!$Q$3:$U$43,MATCH("Labelsprache",Listen!$Q$3:$Q$43,0),VLOOKUP(Currentlanguagecode,Listen!$M$3:$N$6,2,FALSE))</definedName>
    <definedName name="Labelsystem">INDEX(Listen!$Q$3:$U$43,MATCH("Labelsystem",Listen!$Q$3:$Q$43,0),VLOOKUP(Currentlanguagecode,Listen!$M$3:$N$6,2,FALSE))</definedName>
    <definedName name="Labeltuernummer">INDEX(Listen!$Q$3:$U$43,MATCH("Labeltuernummer",Listen!$Q$3:$Q$43,0),VLOOKUP(Currentlanguagecode,Listen!$M$3:$N$6,2,FALSE))</definedName>
    <definedName name="Labeltuerraumbezeichnung">INDEX(Listen!$Q$3:$U$43,MATCH("Labeltuerraumbezeichnung",Listen!$Q$3:$Q$43,0),VLOOKUP(Currentlanguagecode,Listen!$M$3:$N$6,2,FALSE))</definedName>
    <definedName name="Labelz__y__l__i__n__d__e__r">INDEX(Listen!$Q$3:$U$43,MATCH("Labelz__y__l__i__n__d__e__r",Listen!$Q$3:$Q$43,0),VLOOKUP(Currentlanguagecode,Listen!$M$3:$N$6,2,FALSE))</definedName>
    <definedName name="Labelzusatzbezeichnung">INDEX(Listen!$Q$3:$U$43,MATCH("Labelzusatzbezeichnung",Listen!$Q$3:$Q$43,0),VLOOKUP(Currentlanguagecode,Listen!$M$3:$N$6,2,FALSE))</definedName>
    <definedName name="Labelzylinderartikelnummer">INDEX(Listen!$Q$3:$U$43,MATCH("Labelzylinderartikelnummer",Listen!$Q$3:$Q$43,0),VLOOKUP(Currentlanguagecode,Listen!$M$3:$N$6,2,FALSE))</definedName>
    <definedName name="Labelzylinderlänge">INDEX(Listen!$Q$3:$U$43,MATCH("Labelzylinderlänge",Listen!$Q$3:$Q$43,0),VLOOKUP(Currentlanguagecode,Listen!$M$3:$N$6,2,FALSE))</definedName>
    <definedName name="Mechatronik">Listen!$D$3:$D$5</definedName>
    <definedName name="Registrierung">Listen!$J$3:$J$5</definedName>
    <definedName name="Schluesselformen">Listen!$G$3:$G$13</definedName>
    <definedName name="Spracheinstellung">Schliessplan!$D$14</definedName>
    <definedName name="Verkaufssysteme">Listen!$A$3:$A$8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6" l="1"/>
  <c r="B18" i="6"/>
  <c r="C18" i="6"/>
  <c r="D18" i="6"/>
  <c r="E18" i="6"/>
  <c r="G18" i="6"/>
  <c r="I18" i="6"/>
  <c r="E19" i="6"/>
  <c r="F19" i="6"/>
  <c r="A17" i="6"/>
  <c r="G17" i="6"/>
  <c r="C12" i="6"/>
  <c r="G5" i="2"/>
  <c r="J4" i="2"/>
  <c r="J5" i="2"/>
  <c r="G13" i="2"/>
  <c r="G12" i="2"/>
  <c r="G11" i="2"/>
  <c r="G10" i="2"/>
  <c r="G9" i="2"/>
  <c r="G8" i="2"/>
  <c r="G7" i="2"/>
  <c r="G6" i="2"/>
  <c r="G4" i="2"/>
  <c r="I1" i="6"/>
  <c r="J1" i="6"/>
  <c r="C2" i="6"/>
  <c r="C3" i="6"/>
  <c r="C4" i="6"/>
  <c r="C5" i="6"/>
  <c r="C6" i="6"/>
  <c r="C8" i="6"/>
  <c r="J9" i="6"/>
  <c r="C10" i="6"/>
  <c r="J14" i="6"/>
  <c r="I16" i="6"/>
</calcChain>
</file>

<file path=xl/sharedStrings.xml><?xml version="1.0" encoding="utf-8"?>
<sst xmlns="http://schemas.openxmlformats.org/spreadsheetml/2006/main" count="244" uniqueCount="231">
  <si>
    <t xml:space="preserve"> </t>
  </si>
  <si>
    <t>Position</t>
  </si>
  <si>
    <t>Tür- oder Raumbezeichnung</t>
  </si>
  <si>
    <t>Anzahl</t>
  </si>
  <si>
    <t>Zusatzbezeichnung</t>
  </si>
  <si>
    <t>Kunden-Nr.:</t>
  </si>
  <si>
    <t>Händler:</t>
  </si>
  <si>
    <t>Objekt:</t>
  </si>
  <si>
    <t>Bestell-Nr.:</t>
  </si>
  <si>
    <t>Anlage-Nr.:</t>
  </si>
  <si>
    <t>System:</t>
  </si>
  <si>
    <t>Bezeichnung</t>
  </si>
  <si>
    <t>Schlüsselform:</t>
  </si>
  <si>
    <t>Zylinder Artikel-Nr.</t>
  </si>
  <si>
    <t xml:space="preserve">Z  y  l  i  n  d  e  r </t>
  </si>
  <si>
    <t>Registriert:</t>
  </si>
  <si>
    <t>Ja</t>
  </si>
  <si>
    <t>Nein</t>
  </si>
  <si>
    <t>Registriert</t>
  </si>
  <si>
    <t>Zylinderlänge in mm</t>
  </si>
  <si>
    <t>Verschiedene</t>
  </si>
  <si>
    <t>Farbcode</t>
  </si>
  <si>
    <t>Mechatronik:</t>
  </si>
  <si>
    <t>Farbk. Trapez</t>
  </si>
  <si>
    <t>Trapez</t>
  </si>
  <si>
    <t>Rund</t>
  </si>
  <si>
    <t>Lang</t>
  </si>
  <si>
    <t>Rechteck</t>
  </si>
  <si>
    <t>8000 Omega2</t>
  </si>
  <si>
    <t>Texte</t>
  </si>
  <si>
    <t>DE</t>
  </si>
  <si>
    <t>FR</t>
  </si>
  <si>
    <t>EN</t>
  </si>
  <si>
    <t>IT</t>
  </si>
  <si>
    <t>Kurzbezeichnung</t>
  </si>
  <si>
    <t>Code</t>
  </si>
  <si>
    <t>Verkaufsysteme</t>
  </si>
  <si>
    <t>Plattform</t>
  </si>
  <si>
    <t>Elektronik</t>
  </si>
  <si>
    <t>Schlüsselformen</t>
  </si>
  <si>
    <t>Registrierung</t>
  </si>
  <si>
    <t>LABEL</t>
  </si>
  <si>
    <t>Spalte1</t>
  </si>
  <si>
    <t>Spalte2</t>
  </si>
  <si>
    <t>Srachcodes</t>
  </si>
  <si>
    <t>Labelposition</t>
  </si>
  <si>
    <t>Labeltuernummer</t>
  </si>
  <si>
    <t>Tür-Nr.</t>
  </si>
  <si>
    <t>Labelzylinderartikelnummer</t>
  </si>
  <si>
    <t>Labelzylinderlänge</t>
  </si>
  <si>
    <t>Labelanzahl</t>
  </si>
  <si>
    <t>Labelkundennummer</t>
  </si>
  <si>
    <t>Labelfachpartner</t>
  </si>
  <si>
    <t>Labelobjekt</t>
  </si>
  <si>
    <t>Labelbestellnummer</t>
  </si>
  <si>
    <t>Labelsystem</t>
  </si>
  <si>
    <t>Labelmechatronik</t>
  </si>
  <si>
    <t>Labelregistriert</t>
  </si>
  <si>
    <t>Labelbezeichnung</t>
  </si>
  <si>
    <t>Labeltuerraumbezeichnung</t>
  </si>
  <si>
    <t>Labelzusatzbezeichnung</t>
  </si>
  <si>
    <t>Labelfarbcode</t>
  </si>
  <si>
    <t>S  c  h  l  ü  s  s  e  l</t>
  </si>
  <si>
    <t>Labelanlagenr</t>
  </si>
  <si>
    <t>Labels__c__h__l__ü__s__e__l</t>
  </si>
  <si>
    <t>Labelz__y__l__i__n__d__e__r</t>
  </si>
  <si>
    <t>numéro de porte</t>
  </si>
  <si>
    <t>désignation porte/chambre</t>
  </si>
  <si>
    <t>code article du cylindre</t>
  </si>
  <si>
    <t>longueur cylindre  (mm)</t>
  </si>
  <si>
    <t>nombre</t>
  </si>
  <si>
    <t>distributeur:</t>
  </si>
  <si>
    <t>plan de combinaison:</t>
  </si>
  <si>
    <t>système:</t>
  </si>
  <si>
    <t>mécatronique:</t>
  </si>
  <si>
    <t>immatriculé:</t>
  </si>
  <si>
    <t>désignation</t>
  </si>
  <si>
    <t>désignation supplémentaire</t>
  </si>
  <si>
    <t>code couleur</t>
  </si>
  <si>
    <t>position</t>
  </si>
  <si>
    <t>Objet</t>
  </si>
  <si>
    <t>numéro de commande:</t>
  </si>
  <si>
    <t>numéro client:</t>
  </si>
  <si>
    <t xml:space="preserve">c  y  l  i  n  d  r  e  s </t>
  </si>
  <si>
    <t>c  l  é  s</t>
  </si>
  <si>
    <t>Labelschluesselform</t>
  </si>
  <si>
    <t>forme clé:</t>
  </si>
  <si>
    <t>posizione</t>
  </si>
  <si>
    <t>Captionbuttonnewkey</t>
  </si>
  <si>
    <t>Captionbuttonnewcyl</t>
  </si>
  <si>
    <t>Neue Schlüsselseite anlegen</t>
  </si>
  <si>
    <t>Neue Zylinderseite anlegen</t>
  </si>
  <si>
    <t/>
  </si>
  <si>
    <t>Integra (DESFire)</t>
  </si>
  <si>
    <t>Integra (Advant)</t>
  </si>
  <si>
    <t>Farbk. Lang</t>
  </si>
  <si>
    <t>TextFarbk. Trapez</t>
  </si>
  <si>
    <t>TextFarbk. Lang</t>
  </si>
  <si>
    <t>TextRund</t>
  </si>
  <si>
    <t>TextTrapez</t>
  </si>
  <si>
    <t>TextLang</t>
  </si>
  <si>
    <t>Textextralang</t>
  </si>
  <si>
    <t>Extra Lang</t>
  </si>
  <si>
    <t>Textrechteck</t>
  </si>
  <si>
    <t>TextKEKlang</t>
  </si>
  <si>
    <t>Textkekextralang</t>
  </si>
  <si>
    <t>Textverschiedene</t>
  </si>
  <si>
    <t>textja</t>
  </si>
  <si>
    <t>Textnein</t>
  </si>
  <si>
    <t>oui</t>
  </si>
  <si>
    <t>non</t>
  </si>
  <si>
    <t>capuchons de couleur Trapèze</t>
  </si>
  <si>
    <t>capuchons de couleur Longue</t>
  </si>
  <si>
    <t>trapèze</t>
  </si>
  <si>
    <t>ronde</t>
  </si>
  <si>
    <t>longue</t>
  </si>
  <si>
    <t>extra-longue</t>
  </si>
  <si>
    <t>rectangulaire</t>
  </si>
  <si>
    <t>divers</t>
  </si>
  <si>
    <t>Labelsprache</t>
  </si>
  <si>
    <t>Sprache</t>
  </si>
  <si>
    <t>Langue</t>
  </si>
  <si>
    <t>créer nouvelle page clé</t>
  </si>
  <si>
    <t>créer nouvelle page cylindre</t>
  </si>
  <si>
    <t>numero cliente:</t>
  </si>
  <si>
    <t>meccatronica:</t>
  </si>
  <si>
    <t>commerciante:</t>
  </si>
  <si>
    <t>proprietà:</t>
  </si>
  <si>
    <t>numero dell'ordine:</t>
  </si>
  <si>
    <t>piano di chiusura:</t>
  </si>
  <si>
    <t>sistema:</t>
  </si>
  <si>
    <t>forma della chiave:</t>
  </si>
  <si>
    <t>c i l i n d r o</t>
  </si>
  <si>
    <t>c h i a v e</t>
  </si>
  <si>
    <t>nuova pagina chiave</t>
  </si>
  <si>
    <t>nuova pagina cilindro</t>
  </si>
  <si>
    <t>N° della porta</t>
  </si>
  <si>
    <t>denominazione porta / vano</t>
  </si>
  <si>
    <t>cilindro articolo</t>
  </si>
  <si>
    <t>lungezza in mm</t>
  </si>
  <si>
    <t>quantità</t>
  </si>
  <si>
    <t>registrato:</t>
  </si>
  <si>
    <t>No</t>
  </si>
  <si>
    <t>Si</t>
  </si>
  <si>
    <t>codice colore</t>
  </si>
  <si>
    <t>denominazione</t>
  </si>
  <si>
    <t>den. aggiuntiva</t>
  </si>
  <si>
    <t>cappucci a trapezio colorato</t>
  </si>
  <si>
    <t>cappucci a lungo colorato</t>
  </si>
  <si>
    <t>tondo</t>
  </si>
  <si>
    <t>trapezio</t>
  </si>
  <si>
    <t>lungo</t>
  </si>
  <si>
    <t>extra-lungo</t>
  </si>
  <si>
    <t>rettangolo</t>
  </si>
  <si>
    <t>diverso</t>
  </si>
  <si>
    <t>Lingua</t>
  </si>
  <si>
    <t>Customer no.:</t>
  </si>
  <si>
    <t>Dealer:</t>
  </si>
  <si>
    <t>Object:</t>
  </si>
  <si>
    <t>Order no.:</t>
  </si>
  <si>
    <t>Master key plan no.:</t>
  </si>
  <si>
    <t>Systems:</t>
  </si>
  <si>
    <t>Mechatronics:</t>
  </si>
  <si>
    <t>Key-shape:</t>
  </si>
  <si>
    <t>Registered:</t>
  </si>
  <si>
    <t>Door no.</t>
  </si>
  <si>
    <t>Door or room designation</t>
  </si>
  <si>
    <t>Cylinder Article no.</t>
  </si>
  <si>
    <t>Cylinder length (mm)</t>
  </si>
  <si>
    <t>Quantity</t>
  </si>
  <si>
    <t>Designation</t>
  </si>
  <si>
    <t>Additional designation</t>
  </si>
  <si>
    <t>Colour code</t>
  </si>
  <si>
    <t xml:space="preserve">C  y  l  i  n  d  e  r </t>
  </si>
  <si>
    <t>K  e  y</t>
  </si>
  <si>
    <t>Creating new key page</t>
  </si>
  <si>
    <t>Creating new cylinder page</t>
  </si>
  <si>
    <t>Language</t>
  </si>
  <si>
    <t>Yes</t>
  </si>
  <si>
    <t xml:space="preserve">color cap Trapeze </t>
  </si>
  <si>
    <t>color cap long</t>
  </si>
  <si>
    <t>Round</t>
  </si>
  <si>
    <t>Trapeze</t>
  </si>
  <si>
    <t>Long</t>
  </si>
  <si>
    <t>Extra-Long</t>
  </si>
  <si>
    <t>Rectangle</t>
  </si>
  <si>
    <t>Various</t>
  </si>
  <si>
    <t>Labelschliessplan</t>
  </si>
  <si>
    <t>Schliessplan</t>
  </si>
  <si>
    <t>plan de combinaison</t>
  </si>
  <si>
    <t>piano di chiusura</t>
  </si>
  <si>
    <t>Masterkeyplan</t>
  </si>
  <si>
    <t>Färbung</t>
  </si>
  <si>
    <t xml:space="preserve">A </t>
  </si>
  <si>
    <t xml:space="preserve">B </t>
  </si>
  <si>
    <t>Labelfaerbung</t>
  </si>
  <si>
    <t>A (aussen)</t>
  </si>
  <si>
    <t>B (innen)</t>
  </si>
  <si>
    <t>couleur</t>
  </si>
  <si>
    <t>Color</t>
  </si>
  <si>
    <t>colore</t>
  </si>
  <si>
    <t>Labelaussen</t>
  </si>
  <si>
    <t>Labelinnen</t>
  </si>
  <si>
    <t>A (exteriéur)</t>
  </si>
  <si>
    <t>B (intérieur)</t>
  </si>
  <si>
    <t>A (esterno)</t>
  </si>
  <si>
    <t>B (interno)</t>
  </si>
  <si>
    <t>A (external)</t>
  </si>
  <si>
    <t>B (inside)</t>
  </si>
  <si>
    <t>Eine neue Schlüsselseite anfügen</t>
  </si>
  <si>
    <t>Labelaskfornewkeypage</t>
  </si>
  <si>
    <t>Ajouter une nouvelle page clé</t>
  </si>
  <si>
    <t>Labelaskfornewcylpage</t>
  </si>
  <si>
    <t>Eine neue Zylinderseite anfügen</t>
  </si>
  <si>
    <t>Ajouter une nouvelle page cylindres</t>
  </si>
  <si>
    <t>Aggiungi una nuova pagina chiave</t>
  </si>
  <si>
    <t>Aggiungi una nuova pagina del cilindro</t>
  </si>
  <si>
    <t>Add a new key page</t>
  </si>
  <si>
    <t>Add a new cylinder page</t>
  </si>
  <si>
    <t>9000 Omega2</t>
  </si>
  <si>
    <t>6000 FP2</t>
  </si>
  <si>
    <t>INTEGRA Lang</t>
  </si>
  <si>
    <t>INTEGRA longue</t>
  </si>
  <si>
    <t>INTEGRA lungo</t>
  </si>
  <si>
    <t>INTEGRA  Long</t>
  </si>
  <si>
    <t>INTEGRA Extra-Lang</t>
  </si>
  <si>
    <t>INTEGRA extra-longue</t>
  </si>
  <si>
    <t>INTEGRA extra-lungo</t>
  </si>
  <si>
    <t>INTEGRA Extra-Long</t>
  </si>
  <si>
    <t>3000 FP</t>
  </si>
  <si>
    <t>3000 FP Change-Code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</si>
</sst>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7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8FA1AF"/>
        <bgColor indexed="64"/>
      </patternFill>
    </fill>
    <fill>
      <patternFill patternType="solid">
        <fgColor rgb="FF98B7AC"/>
        <bgColor indexed="64"/>
      </patternFill>
    </fill>
    <fill>
      <patternFill patternType="solid">
        <fgColor rgb="FFB9A6A9"/>
        <bgColor indexed="64"/>
      </patternFill>
    </fill>
    <fill>
      <patternFill patternType="solid">
        <fgColor rgb="FFEEA6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1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thin">
        <color indexed="64"/>
      </right>
      <top style="thin">
        <color indexed="6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 style="hair">
        <color indexed="63"/>
      </right>
      <top/>
      <bottom/>
      <diagonal/>
    </border>
    <border>
      <left style="thin">
        <color indexed="63"/>
      </left>
      <right style="hair">
        <color indexed="63"/>
      </right>
      <top/>
      <bottom style="thin">
        <color indexed="63"/>
      </bottom>
      <diagonal/>
    </border>
    <border>
      <left style="thin">
        <color indexed="64"/>
      </left>
      <right style="hair">
        <color indexed="63"/>
      </right>
      <top style="thin">
        <color indexed="64"/>
      </top>
      <bottom/>
      <diagonal/>
    </border>
    <border>
      <left style="thin">
        <color indexed="64"/>
      </left>
      <right style="hair">
        <color indexed="63"/>
      </right>
      <top/>
      <bottom/>
      <diagonal/>
    </border>
    <border>
      <left style="thin">
        <color indexed="64"/>
      </left>
      <right style="hair">
        <color indexed="63"/>
      </right>
      <top/>
      <bottom style="thin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/>
      <diagonal/>
    </border>
    <border>
      <left style="hair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3"/>
      </left>
      <right style="thin">
        <color indexed="64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4"/>
      </top>
      <bottom/>
      <diagonal/>
    </border>
    <border>
      <left style="hair">
        <color indexed="63"/>
      </left>
      <right style="thin">
        <color indexed="63"/>
      </right>
      <top style="thin">
        <color indexed="64"/>
      </top>
      <bottom/>
      <diagonal/>
    </border>
    <border>
      <left style="hair">
        <color indexed="63"/>
      </left>
      <right style="thin">
        <color indexed="63"/>
      </right>
      <top/>
      <bottom/>
      <diagonal/>
    </border>
    <border>
      <left style="hair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3"/>
      </left>
      <right style="thin">
        <color indexed="64"/>
      </right>
      <top style="thin">
        <color indexed="64"/>
      </top>
      <bottom/>
      <diagonal/>
    </border>
    <border>
      <left style="hair">
        <color indexed="63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4" fillId="2" borderId="1" xfId="0" applyFont="1" applyFill="1" applyBorder="1"/>
    <xf numFmtId="0" fontId="4" fillId="0" borderId="0" xfId="0" applyFont="1"/>
    <xf numFmtId="0" fontId="4" fillId="2" borderId="2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49" fontId="4" fillId="2" borderId="0" xfId="0" applyNumberFormat="1" applyFont="1" applyFill="1" applyAlignment="1">
      <alignment horizontal="left"/>
    </xf>
    <xf numFmtId="0" fontId="4" fillId="3" borderId="3" xfId="0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4" fillId="4" borderId="3" xfId="0" applyFont="1" applyFill="1" applyBorder="1" applyAlignment="1">
      <alignment horizontal="right" vertical="center"/>
    </xf>
    <xf numFmtId="49" fontId="4" fillId="2" borderId="0" xfId="0" applyNumberFormat="1" applyFont="1" applyFill="1"/>
    <xf numFmtId="0" fontId="4" fillId="5" borderId="3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49" fontId="4" fillId="2" borderId="0" xfId="0" applyNumberFormat="1" applyFont="1" applyFill="1" applyAlignment="1">
      <alignment horizontal="right"/>
    </xf>
    <xf numFmtId="0" fontId="4" fillId="2" borderId="4" xfId="0" applyFont="1" applyFill="1" applyBorder="1"/>
    <xf numFmtId="0" fontId="4" fillId="2" borderId="5" xfId="0" applyFont="1" applyFill="1" applyBorder="1"/>
    <xf numFmtId="49" fontId="4" fillId="0" borderId="6" xfId="0" applyNumberFormat="1" applyFont="1" applyBorder="1" applyAlignment="1" applyProtection="1">
      <alignment horizontal="center" vertical="center" textRotation="90"/>
      <protection locked="0"/>
    </xf>
    <xf numFmtId="49" fontId="4" fillId="0" borderId="7" xfId="0" applyNumberFormat="1" applyFont="1" applyBorder="1" applyAlignment="1" applyProtection="1">
      <alignment horizontal="center" vertical="center" textRotation="90"/>
      <protection locked="0"/>
    </xf>
    <xf numFmtId="49" fontId="4" fillId="0" borderId="8" xfId="0" applyNumberFormat="1" applyFont="1" applyBorder="1" applyAlignment="1" applyProtection="1">
      <alignment horizontal="center" vertical="center" textRotation="90"/>
      <protection locked="0"/>
    </xf>
    <xf numFmtId="0" fontId="9" fillId="6" borderId="9" xfId="3" applyFont="1" applyFill="1" applyBorder="1" applyAlignment="1">
      <alignment horizontal="center" vertical="center" wrapText="1"/>
    </xf>
    <xf numFmtId="0" fontId="9" fillId="6" borderId="10" xfId="3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2" fontId="4" fillId="0" borderId="11" xfId="0" applyNumberFormat="1" applyFont="1" applyBorder="1" applyAlignment="1" applyProtection="1">
      <alignment horizontal="left"/>
      <protection locked="0"/>
    </xf>
    <xf numFmtId="2" fontId="4" fillId="0" borderId="12" xfId="0" applyNumberFormat="1" applyFont="1" applyBorder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49" fontId="4" fillId="7" borderId="16" xfId="0" applyNumberFormat="1" applyFont="1" applyFill="1" applyBorder="1" applyAlignment="1" applyProtection="1">
      <alignment horizontal="left"/>
      <protection locked="0"/>
    </xf>
    <xf numFmtId="2" fontId="4" fillId="7" borderId="16" xfId="0" applyNumberFormat="1" applyFont="1" applyFill="1" applyBorder="1" applyAlignment="1" applyProtection="1">
      <alignment horizontal="left"/>
      <protection locked="0"/>
    </xf>
    <xf numFmtId="2" fontId="4" fillId="7" borderId="17" xfId="0" applyNumberFormat="1" applyFont="1" applyFill="1" applyBorder="1" applyAlignment="1" applyProtection="1">
      <alignment horizontal="left"/>
      <protection locked="0"/>
    </xf>
    <xf numFmtId="0" fontId="10" fillId="7" borderId="18" xfId="0" applyFont="1" applyFill="1" applyBorder="1" applyAlignment="1" applyProtection="1">
      <alignment horizontal="center" vertical="center"/>
      <protection locked="0"/>
    </xf>
    <xf numFmtId="0" fontId="10" fillId="7" borderId="19" xfId="0" applyFont="1" applyFill="1" applyBorder="1" applyAlignment="1" applyProtection="1">
      <alignment horizontal="center" vertical="center"/>
      <protection locked="0"/>
    </xf>
    <xf numFmtId="0" fontId="10" fillId="7" borderId="20" xfId="0" applyFont="1" applyFill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left"/>
      <protection locked="0"/>
    </xf>
    <xf numFmtId="2" fontId="4" fillId="0" borderId="16" xfId="0" applyNumberFormat="1" applyFont="1" applyBorder="1" applyAlignment="1" applyProtection="1">
      <alignment horizontal="left"/>
      <protection locked="0"/>
    </xf>
    <xf numFmtId="2" fontId="4" fillId="0" borderId="17" xfId="0" applyNumberFormat="1" applyFont="1" applyBorder="1" applyAlignment="1" applyProtection="1">
      <alignment horizontal="left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/>
      <protection locked="0"/>
    </xf>
    <xf numFmtId="49" fontId="4" fillId="0" borderId="21" xfId="0" applyNumberFormat="1" applyFont="1" applyBorder="1" applyAlignment="1" applyProtection="1">
      <alignment horizontal="left"/>
      <protection locked="0"/>
    </xf>
    <xf numFmtId="2" fontId="4" fillId="0" borderId="21" xfId="0" applyNumberFormat="1" applyFont="1" applyBorder="1" applyAlignment="1" applyProtection="1">
      <alignment horizontal="left"/>
      <protection locked="0"/>
    </xf>
    <xf numFmtId="2" fontId="4" fillId="0" borderId="22" xfId="0" applyNumberFormat="1" applyFont="1" applyBorder="1" applyAlignment="1" applyProtection="1">
      <alignment horizontal="left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49" fontId="4" fillId="7" borderId="26" xfId="0" applyNumberFormat="1" applyFont="1" applyFill="1" applyBorder="1" applyAlignment="1" applyProtection="1">
      <alignment horizontal="left"/>
      <protection locked="0"/>
    </xf>
    <xf numFmtId="2" fontId="4" fillId="7" borderId="26" xfId="0" applyNumberFormat="1" applyFont="1" applyFill="1" applyBorder="1" applyAlignment="1" applyProtection="1">
      <alignment horizontal="left"/>
      <protection locked="0"/>
    </xf>
    <xf numFmtId="2" fontId="4" fillId="7" borderId="27" xfId="0" applyNumberFormat="1" applyFont="1" applyFill="1" applyBorder="1" applyAlignment="1" applyProtection="1">
      <alignment horizontal="left"/>
      <protection locked="0"/>
    </xf>
    <xf numFmtId="0" fontId="10" fillId="7" borderId="28" xfId="0" applyFont="1" applyFill="1" applyBorder="1" applyAlignment="1" applyProtection="1">
      <alignment horizontal="center" vertical="center"/>
      <protection locked="0"/>
    </xf>
    <xf numFmtId="0" fontId="10" fillId="7" borderId="29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2" fillId="8" borderId="0" xfId="0" applyFont="1" applyFill="1"/>
    <xf numFmtId="0" fontId="13" fillId="8" borderId="30" xfId="0" applyFont="1" applyFill="1" applyBorder="1"/>
    <xf numFmtId="0" fontId="13" fillId="8" borderId="0" xfId="0" applyFont="1" applyFill="1"/>
    <xf numFmtId="0" fontId="11" fillId="0" borderId="0" xfId="0" applyFont="1"/>
    <xf numFmtId="0" fontId="4" fillId="0" borderId="0" xfId="0" applyFont="1" applyAlignment="1">
      <alignment horizontal="left" indent="1"/>
    </xf>
    <xf numFmtId="0" fontId="11" fillId="0" borderId="0" xfId="1" applyFont="1"/>
    <xf numFmtId="0" fontId="4" fillId="0" borderId="0" xfId="1" applyFont="1"/>
    <xf numFmtId="49" fontId="4" fillId="2" borderId="32" xfId="0" applyNumberFormat="1" applyFont="1" applyFill="1" applyBorder="1" applyAlignment="1" applyProtection="1">
      <alignment textRotation="90"/>
      <protection locked="0"/>
    </xf>
    <xf numFmtId="0" fontId="4" fillId="0" borderId="33" xfId="0" applyFont="1" applyBorder="1"/>
    <xf numFmtId="0" fontId="4" fillId="0" borderId="34" xfId="0" applyFont="1" applyBorder="1"/>
    <xf numFmtId="49" fontId="4" fillId="0" borderId="7" xfId="0" applyNumberFormat="1" applyFont="1" applyBorder="1" applyAlignment="1" applyProtection="1">
      <alignment horizontal="left" textRotation="90"/>
      <protection locked="0"/>
    </xf>
    <xf numFmtId="49" fontId="4" fillId="0" borderId="40" xfId="0" applyNumberFormat="1" applyFont="1" applyBorder="1" applyAlignment="1" applyProtection="1">
      <alignment horizontal="left" textRotation="90"/>
      <protection locked="0"/>
    </xf>
    <xf numFmtId="49" fontId="4" fillId="0" borderId="41" xfId="0" applyNumberFormat="1" applyFont="1" applyBorder="1" applyAlignment="1" applyProtection="1">
      <alignment horizontal="left" textRotation="90"/>
      <protection locked="0"/>
    </xf>
    <xf numFmtId="1" fontId="4" fillId="0" borderId="7" xfId="0" applyNumberFormat="1" applyFont="1" applyBorder="1" applyAlignment="1" applyProtection="1">
      <alignment horizontal="center" vertical="center" textRotation="90"/>
      <protection locked="0"/>
    </xf>
    <xf numFmtId="1" fontId="4" fillId="0" borderId="41" xfId="0" applyNumberFormat="1" applyFont="1" applyBorder="1" applyAlignment="1" applyProtection="1">
      <alignment horizontal="center" vertical="center" textRotation="90"/>
      <protection locked="0"/>
    </xf>
    <xf numFmtId="49" fontId="4" fillId="2" borderId="31" xfId="0" applyNumberFormat="1" applyFont="1" applyFill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>
      <alignment horizontal="left" vertical="center" indent="1"/>
    </xf>
    <xf numFmtId="49" fontId="4" fillId="0" borderId="6" xfId="0" applyNumberFormat="1" applyFont="1" applyBorder="1" applyAlignment="1" applyProtection="1">
      <alignment horizontal="left" textRotation="90"/>
      <protection locked="0"/>
    </xf>
    <xf numFmtId="49" fontId="4" fillId="0" borderId="35" xfId="0" applyNumberFormat="1" applyFont="1" applyBorder="1" applyAlignment="1" applyProtection="1">
      <alignment horizontal="left" textRotation="90"/>
      <protection locked="0"/>
    </xf>
    <xf numFmtId="49" fontId="4" fillId="0" borderId="36" xfId="0" applyNumberFormat="1" applyFont="1" applyBorder="1" applyAlignment="1" applyProtection="1">
      <alignment horizontal="left" textRotation="90"/>
      <protection locked="0"/>
    </xf>
    <xf numFmtId="0" fontId="5" fillId="4" borderId="37" xfId="0" applyFont="1" applyFill="1" applyBorder="1" applyAlignment="1">
      <alignment horizontal="center" vertical="center" textRotation="90"/>
    </xf>
    <xf numFmtId="0" fontId="5" fillId="4" borderId="38" xfId="0" applyFont="1" applyFill="1" applyBorder="1" applyAlignment="1">
      <alignment horizontal="center" vertical="center" textRotation="90"/>
    </xf>
    <xf numFmtId="0" fontId="5" fillId="4" borderId="39" xfId="0" applyFont="1" applyFill="1" applyBorder="1" applyAlignment="1">
      <alignment horizontal="center" vertical="center" textRotation="90"/>
    </xf>
    <xf numFmtId="49" fontId="4" fillId="2" borderId="42" xfId="0" applyNumberFormat="1" applyFont="1" applyFill="1" applyBorder="1" applyAlignment="1" applyProtection="1">
      <alignment textRotation="90"/>
      <protection locked="0"/>
    </xf>
    <xf numFmtId="0" fontId="4" fillId="0" borderId="43" xfId="0" applyFont="1" applyBorder="1"/>
    <xf numFmtId="0" fontId="4" fillId="0" borderId="44" xfId="0" applyFont="1" applyBorder="1"/>
    <xf numFmtId="0" fontId="6" fillId="6" borderId="46" xfId="3" applyFont="1" applyFill="1" applyBorder="1" applyAlignment="1">
      <alignment vertical="center"/>
    </xf>
    <xf numFmtId="0" fontId="6" fillId="6" borderId="10" xfId="3" applyFont="1" applyFill="1" applyBorder="1" applyAlignment="1">
      <alignment vertical="center"/>
    </xf>
    <xf numFmtId="0" fontId="9" fillId="6" borderId="47" xfId="3" applyFont="1" applyFill="1" applyBorder="1" applyAlignment="1">
      <alignment horizontal="center"/>
    </xf>
    <xf numFmtId="0" fontId="9" fillId="6" borderId="48" xfId="0" applyFont="1" applyFill="1" applyBorder="1"/>
    <xf numFmtId="0" fontId="9" fillId="6" borderId="4" xfId="0" applyFont="1" applyFill="1" applyBorder="1"/>
    <xf numFmtId="0" fontId="9" fillId="6" borderId="9" xfId="0" applyFont="1" applyFill="1" applyBorder="1"/>
    <xf numFmtId="0" fontId="5" fillId="6" borderId="3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vertical="center"/>
    </xf>
    <xf numFmtId="0" fontId="4" fillId="6" borderId="45" xfId="0" applyFont="1" applyFill="1" applyBorder="1" applyAlignment="1">
      <alignment vertical="center"/>
    </xf>
    <xf numFmtId="0" fontId="9" fillId="6" borderId="3" xfId="3" applyFont="1" applyFill="1" applyBorder="1" applyAlignment="1">
      <alignment horizontal="center"/>
    </xf>
    <xf numFmtId="0" fontId="9" fillId="6" borderId="45" xfId="3" applyFont="1" applyFill="1" applyBorder="1" applyAlignment="1">
      <alignment horizontal="center"/>
    </xf>
    <xf numFmtId="0" fontId="9" fillId="6" borderId="3" xfId="3" applyFont="1" applyFill="1" applyBorder="1" applyAlignment="1">
      <alignment horizontal="center" vertical="center"/>
    </xf>
    <xf numFmtId="0" fontId="9" fillId="6" borderId="45" xfId="3" applyFont="1" applyFill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/>
      <protection locked="0"/>
    </xf>
    <xf numFmtId="1" fontId="4" fillId="0" borderId="50" xfId="0" applyNumberFormat="1" applyFont="1" applyBorder="1" applyAlignment="1" applyProtection="1">
      <alignment horizontal="center"/>
      <protection locked="0"/>
    </xf>
    <xf numFmtId="1" fontId="4" fillId="7" borderId="17" xfId="0" applyNumberFormat="1" applyFont="1" applyFill="1" applyBorder="1" applyAlignment="1" applyProtection="1">
      <alignment horizontal="center"/>
      <protection locked="0"/>
    </xf>
    <xf numFmtId="1" fontId="4" fillId="7" borderId="50" xfId="0" applyNumberFormat="1" applyFont="1" applyFill="1" applyBorder="1" applyAlignment="1" applyProtection="1">
      <alignment horizontal="center"/>
      <protection locked="0"/>
    </xf>
    <xf numFmtId="0" fontId="9" fillId="4" borderId="51" xfId="0" applyFont="1" applyFill="1" applyBorder="1" applyAlignment="1">
      <alignment horizontal="center" textRotation="90"/>
    </xf>
    <xf numFmtId="0" fontId="9" fillId="4" borderId="52" xfId="0" applyFont="1" applyFill="1" applyBorder="1" applyAlignment="1">
      <alignment horizontal="center" textRotation="90"/>
    </xf>
    <xf numFmtId="1" fontId="4" fillId="0" borderId="6" xfId="0" applyNumberFormat="1" applyFont="1" applyBorder="1" applyAlignment="1" applyProtection="1">
      <alignment horizontal="center" vertical="center" textRotation="90"/>
      <protection locked="0"/>
    </xf>
    <xf numFmtId="1" fontId="4" fillId="0" borderId="36" xfId="0" applyNumberFormat="1" applyFont="1" applyBorder="1" applyAlignment="1" applyProtection="1">
      <alignment horizontal="center" vertical="center" textRotation="90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1" fontId="4" fillId="0" borderId="12" xfId="0" applyNumberFormat="1" applyFont="1" applyBorder="1" applyAlignment="1" applyProtection="1">
      <alignment horizontal="center"/>
      <protection locked="0"/>
    </xf>
    <xf numFmtId="1" fontId="4" fillId="0" borderId="56" xfId="0" applyNumberFormat="1" applyFont="1" applyBorder="1" applyAlignment="1" applyProtection="1">
      <alignment horizontal="center"/>
      <protection locked="0"/>
    </xf>
    <xf numFmtId="0" fontId="3" fillId="4" borderId="3" xfId="0" applyFont="1" applyFill="1" applyBorder="1" applyAlignment="1">
      <alignment horizontal="right" vertical="center"/>
    </xf>
    <xf numFmtId="0" fontId="4" fillId="4" borderId="49" xfId="0" applyFont="1" applyFill="1" applyBorder="1" applyAlignment="1">
      <alignment horizontal="right" vertical="center"/>
    </xf>
    <xf numFmtId="1" fontId="4" fillId="0" borderId="22" xfId="0" applyNumberFormat="1" applyFont="1" applyBorder="1" applyAlignment="1" applyProtection="1">
      <alignment horizontal="center"/>
      <protection locked="0"/>
    </xf>
    <xf numFmtId="1" fontId="4" fillId="0" borderId="54" xfId="0" applyNumberFormat="1" applyFont="1" applyBorder="1" applyAlignment="1" applyProtection="1">
      <alignment horizontal="center"/>
      <protection locked="0"/>
    </xf>
    <xf numFmtId="1" fontId="4" fillId="7" borderId="27" xfId="0" applyNumberFormat="1" applyFont="1" applyFill="1" applyBorder="1" applyAlignment="1" applyProtection="1">
      <alignment horizontal="center"/>
      <protection locked="0"/>
    </xf>
    <xf numFmtId="1" fontId="4" fillId="7" borderId="55" xfId="0" applyNumberFormat="1" applyFont="1" applyFill="1" applyBorder="1" applyAlignment="1" applyProtection="1">
      <alignment horizontal="center"/>
      <protection locked="0"/>
    </xf>
    <xf numFmtId="49" fontId="4" fillId="0" borderId="58" xfId="0" applyNumberFormat="1" applyFont="1" applyBorder="1" applyAlignment="1" applyProtection="1">
      <alignment horizontal="left" textRotation="90"/>
      <protection locked="0"/>
    </xf>
    <xf numFmtId="1" fontId="4" fillId="0" borderId="8" xfId="0" applyNumberFormat="1" applyFont="1" applyBorder="1" applyAlignment="1" applyProtection="1">
      <alignment horizontal="center" vertical="center" textRotation="90"/>
      <protection locked="0"/>
    </xf>
    <xf numFmtId="1" fontId="4" fillId="0" borderId="57" xfId="0" applyNumberFormat="1" applyFont="1" applyBorder="1" applyAlignment="1" applyProtection="1">
      <alignment horizontal="center" vertical="center" textRotation="90"/>
      <protection locked="0"/>
    </xf>
    <xf numFmtId="0" fontId="4" fillId="2" borderId="31" xfId="0" applyFont="1" applyFill="1" applyBorder="1" applyAlignment="1" applyProtection="1">
      <alignment horizontal="left" vertical="center" indent="1"/>
      <protection locked="0"/>
    </xf>
    <xf numFmtId="49" fontId="4" fillId="2" borderId="31" xfId="0" applyNumberFormat="1" applyFont="1" applyFill="1" applyBorder="1" applyAlignment="1">
      <alignment horizontal="left" vertical="center" indent="1"/>
    </xf>
    <xf numFmtId="49" fontId="8" fillId="2" borderId="31" xfId="0" applyNumberFormat="1" applyFont="1" applyFill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>
      <alignment horizontal="left"/>
    </xf>
    <xf numFmtId="0" fontId="4" fillId="0" borderId="31" xfId="0" applyFont="1" applyBorder="1" applyAlignment="1" applyProtection="1">
      <alignment horizontal="left" vertical="center" indent="1"/>
      <protection locked="0"/>
    </xf>
    <xf numFmtId="49" fontId="3" fillId="2" borderId="47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 textRotation="90"/>
    </xf>
    <xf numFmtId="0" fontId="6" fillId="4" borderId="60" xfId="0" applyFont="1" applyFill="1" applyBorder="1" applyAlignment="1">
      <alignment horizontal="center" textRotation="90"/>
    </xf>
    <xf numFmtId="0" fontId="6" fillId="4" borderId="61" xfId="0" applyFont="1" applyFill="1" applyBorder="1" applyAlignment="1">
      <alignment horizontal="center" textRotation="90"/>
    </xf>
    <xf numFmtId="49" fontId="4" fillId="0" borderId="62" xfId="0" applyNumberFormat="1" applyFont="1" applyBorder="1" applyAlignment="1" applyProtection="1">
      <alignment horizontal="left" textRotation="90"/>
      <protection locked="0"/>
    </xf>
    <xf numFmtId="0" fontId="6" fillId="4" borderId="51" xfId="0" applyFont="1" applyFill="1" applyBorder="1" applyAlignment="1">
      <alignment horizontal="center" textRotation="90"/>
    </xf>
    <xf numFmtId="49" fontId="4" fillId="0" borderId="66" xfId="0" applyNumberFormat="1" applyFont="1" applyBorder="1" applyAlignment="1" applyProtection="1">
      <alignment horizontal="left" textRotation="90"/>
      <protection locked="0"/>
    </xf>
    <xf numFmtId="49" fontId="4" fillId="0" borderId="67" xfId="0" applyNumberFormat="1" applyFont="1" applyBorder="1" applyAlignment="1" applyProtection="1">
      <alignment horizontal="left" textRotation="90"/>
      <protection locked="0"/>
    </xf>
    <xf numFmtId="49" fontId="4" fillId="0" borderId="57" xfId="0" applyNumberFormat="1" applyFont="1" applyBorder="1" applyAlignment="1" applyProtection="1">
      <alignment horizontal="left" textRotation="90"/>
      <protection locked="0"/>
    </xf>
    <xf numFmtId="49" fontId="4" fillId="0" borderId="8" xfId="0" applyNumberFormat="1" applyFont="1" applyBorder="1" applyAlignment="1" applyProtection="1">
      <alignment horizontal="left" textRotation="90"/>
      <protection locked="0"/>
    </xf>
    <xf numFmtId="49" fontId="4" fillId="2" borderId="63" xfId="0" applyNumberFormat="1" applyFont="1" applyFill="1" applyBorder="1" applyAlignment="1" applyProtection="1">
      <alignment textRotation="90"/>
      <protection locked="0"/>
    </xf>
    <xf numFmtId="0" fontId="4" fillId="0" borderId="64" xfId="0" applyFont="1" applyBorder="1"/>
    <xf numFmtId="0" fontId="4" fillId="0" borderId="65" xfId="0" applyFont="1" applyBorder="1"/>
  </cellXfs>
  <cellStyles count="4">
    <cellStyle name="Standard" xfId="0" builtinId="0"/>
    <cellStyle name="Standard 2" xfId="1" xr:uid="{00000000-0005-0000-0000-000001000000}"/>
    <cellStyle name="Standard 2 2" xfId="2" xr:uid="{00000000-0005-0000-0000-000002000000}"/>
    <cellStyle name="Standard 3" xfId="3" xr:uid="{00000000-0005-0000-0000-000003000000}"/>
  </cellStyles>
  <dxfs count="28"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theme="1"/>
          <bgColor theme="1"/>
        </patternFill>
      </fill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</dxf>
    <dxf>
      <font>
        <strike val="0"/>
        <outline val="0"/>
        <shadow val="0"/>
        <u val="none"/>
        <vertAlign val="baseline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5</xdr:row>
      <xdr:rowOff>95250</xdr:rowOff>
    </xdr:from>
    <xdr:to>
      <xdr:col>1</xdr:col>
      <xdr:colOff>285750</xdr:colOff>
      <xdr:row>8</xdr:row>
      <xdr:rowOff>142875</xdr:rowOff>
    </xdr:to>
    <xdr:pic>
      <xdr:nvPicPr>
        <xdr:cNvPr id="6157" name="Picture 16">
          <a:extLst>
            <a:ext uri="{FF2B5EF4-FFF2-40B4-BE49-F238E27FC236}">
              <a16:creationId xmlns:a16="http://schemas.microsoft.com/office/drawing/2014/main" id="{7C1B0240-60E0-B578-8A52-218FC66DC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85850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16</xdr:row>
      <xdr:rowOff>19050</xdr:rowOff>
    </xdr:from>
    <xdr:to>
      <xdr:col>9</xdr:col>
      <xdr:colOff>152400</xdr:colOff>
      <xdr:row>16</xdr:row>
      <xdr:rowOff>180975</xdr:rowOff>
    </xdr:to>
    <xdr:sp macro="" textlink="">
      <xdr:nvSpPr>
        <xdr:cNvPr id="6158" name="AutoShape 14">
          <a:extLst>
            <a:ext uri="{FF2B5EF4-FFF2-40B4-BE49-F238E27FC236}">
              <a16:creationId xmlns:a16="http://schemas.microsoft.com/office/drawing/2014/main" id="{59FB74E4-AE77-A151-0130-43DC26DCE562}"/>
            </a:ext>
          </a:extLst>
        </xdr:cNvPr>
        <xdr:cNvSpPr>
          <a:spLocks noChangeArrowheads="1"/>
        </xdr:cNvSpPr>
      </xdr:nvSpPr>
      <xdr:spPr bwMode="auto">
        <a:xfrm>
          <a:off x="6810375" y="3257550"/>
          <a:ext cx="161925" cy="161925"/>
        </a:xfrm>
        <a:prstGeom prst="rightArrow">
          <a:avLst>
            <a:gd name="adj1" fmla="val 33333"/>
            <a:gd name="adj2" fmla="val 3534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133350</xdr:rowOff>
        </xdr:from>
        <xdr:to>
          <xdr:col>2</xdr:col>
          <xdr:colOff>1409700</xdr:colOff>
          <xdr:row>15</xdr:row>
          <xdr:rowOff>28575</xdr:rowOff>
        </xdr:to>
        <xdr:sp macro="" textlink="">
          <xdr:nvSpPr>
            <xdr:cNvPr id="6153" name="btnNeueSchluessel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133350</xdr:rowOff>
        </xdr:from>
        <xdr:to>
          <xdr:col>4</xdr:col>
          <xdr:colOff>352425</xdr:colOff>
          <xdr:row>15</xdr:row>
          <xdr:rowOff>28575</xdr:rowOff>
        </xdr:to>
        <xdr:sp macro="" textlink="">
          <xdr:nvSpPr>
            <xdr:cNvPr id="6154" name="btnNeueZylinder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</xdr:row>
          <xdr:rowOff>9525</xdr:rowOff>
        </xdr:from>
        <xdr:to>
          <xdr:col>7</xdr:col>
          <xdr:colOff>161925</xdr:colOff>
          <xdr:row>2</xdr:row>
          <xdr:rowOff>133350</xdr:rowOff>
        </xdr:to>
        <xdr:sp macro="" textlink="">
          <xdr:nvSpPr>
            <xdr:cNvPr id="6156" name="cmdselectlanguage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78440</xdr:rowOff>
    </xdr:from>
    <xdr:to>
      <xdr:col>1</xdr:col>
      <xdr:colOff>810865</xdr:colOff>
      <xdr:row>4</xdr:row>
      <xdr:rowOff>156881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6D58A04-2FF4-2292-C814-909F64EED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146"/>
          <a:ext cx="1718541" cy="6723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ektronik" displayName="TabElektronik" ref="D2:E5" totalsRowShown="0" headerRowDxfId="27" dataDxfId="26">
  <autoFilter ref="D2:E5" xr:uid="{00000000-0009-0000-0100-000003000000}"/>
  <tableColumns count="2">
    <tableColumn id="1" xr3:uid="{00000000-0010-0000-0000-000001000000}" name="Plattform" dataDxfId="25" dataCellStyle="Standard 2"/>
    <tableColumn id="2" xr3:uid="{00000000-0010-0000-0000-000002000000}" name="Code" dataDxfId="24"/>
  </tableColumns>
  <tableStyleInfo name="TableStyleDark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Registrierung" displayName="TabRegistrierung" ref="J2:K5" totalsRowShown="0" headerRowDxfId="23" dataDxfId="22" tableBorderDxfId="21">
  <autoFilter ref="J2:K5" xr:uid="{00000000-0009-0000-0100-000006000000}"/>
  <tableColumns count="2">
    <tableColumn id="1" xr3:uid="{00000000-0010-0000-0100-000001000000}" name="Registriert" dataDxfId="20"/>
    <tableColumn id="2" xr3:uid="{00000000-0010-0000-0100-000002000000}" name="Code" dataDxfId="19"/>
  </tableColumns>
  <tableStyleInfo name="TableStyleDark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Texte" displayName="TabTexte" ref="Q2:U43" totalsRowShown="0" headerRowDxfId="18" dataDxfId="17">
  <autoFilter ref="Q2:U43" xr:uid="{00000000-0009-0000-0100-000007000000}"/>
  <tableColumns count="5">
    <tableColumn id="1" xr3:uid="{00000000-0010-0000-0200-000001000000}" name="LABEL" dataDxfId="16"/>
    <tableColumn id="2" xr3:uid="{00000000-0010-0000-0200-000002000000}" name="DE" dataDxfId="15"/>
    <tableColumn id="3" xr3:uid="{00000000-0010-0000-0200-000003000000}" name="FR" dataDxfId="14"/>
    <tableColumn id="4" xr3:uid="{00000000-0010-0000-0200-000004000000}" name="IT" dataDxfId="13"/>
    <tableColumn id="5" xr3:uid="{00000000-0010-0000-0200-000005000000}" name="EN" dataDxfId="12"/>
  </tableColumns>
  <tableStyleInfo name="TableStyleDark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Schluesselformen" displayName="TabSchluesselformen" ref="G2:H13" totalsRowShown="0" headerRowDxfId="11" dataDxfId="10">
  <autoFilter ref="G2:H13" xr:uid="{00000000-0009-0000-0100-00000A000000}"/>
  <tableColumns count="2">
    <tableColumn id="1" xr3:uid="{00000000-0010-0000-0300-000001000000}" name="Schlüsselformen" dataDxfId="9"/>
    <tableColumn id="2" xr3:uid="{00000000-0010-0000-0300-000002000000}" name="Code" dataDxfId="8"/>
  </tableColumns>
  <tableStyleInfo name="TableStyleDark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TabVerkaufssysteme" displayName="TabVerkaufssysteme" ref="A2:B8" totalsRowShown="0" headerRowDxfId="7" dataDxfId="6">
  <autoFilter ref="A2:B8" xr:uid="{00000000-0009-0000-0100-00000D000000}"/>
  <tableColumns count="2">
    <tableColumn id="1" xr3:uid="{00000000-0010-0000-0400-000001000000}" name="Kurzbezeichnung" dataDxfId="5"/>
    <tableColumn id="2" xr3:uid="{00000000-0010-0000-0400-000002000000}" name="Code" dataDxfId="4"/>
  </tableColumns>
  <tableStyleInfo name="TableStyleDark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Sprachcodes" displayName="TabSprachcodes" ref="M2:N6" totalsRowShown="0" headerRowDxfId="3" dataDxfId="2">
  <autoFilter ref="M2:N6" xr:uid="{00000000-0009-0000-0100-000001000000}"/>
  <tableColumns count="2">
    <tableColumn id="1" xr3:uid="{00000000-0010-0000-0500-000001000000}" name="Spalte1" dataDxfId="1"/>
    <tableColumn id="2" xr3:uid="{00000000-0010-0000-0500-000002000000}" name="Spalte2" dataDxfId="0"/>
  </tableColumns>
  <tableStyleInfo name="TableStyleDark5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/>
  <dimension ref="A1:AS51"/>
  <sheetViews>
    <sheetView tabSelected="1" view="pageBreakPreview" zoomScale="85" zoomScaleNormal="85" zoomScaleSheetLayoutView="85" workbookViewId="0">
      <pane xSplit="10" ySplit="19" topLeftCell="K20" activePane="bottomRight" state="frozen"/>
      <selection pane="topRight" activeCell="K1" sqref="K1"/>
      <selection pane="bottomLeft" activeCell="A20" sqref="A20"/>
      <selection pane="bottomRight" activeCell="A15" sqref="A15"/>
    </sheetView>
  </sheetViews>
  <sheetFormatPr baseColWidth="10" defaultRowHeight="12.75" x14ac:dyDescent="0.2"/>
  <cols>
    <col min="1" max="1" width="13.5703125" style="2" customWidth="1"/>
    <col min="2" max="2" width="14.42578125" style="2" customWidth="1"/>
    <col min="3" max="3" width="23.42578125" style="2" customWidth="1"/>
    <col min="4" max="4" width="19" style="2" customWidth="1"/>
    <col min="5" max="5" width="10.140625" style="2" customWidth="1"/>
    <col min="6" max="6" width="10.28515625" style="2" customWidth="1"/>
    <col min="7" max="8" width="4.28515625" style="2" customWidth="1"/>
    <col min="9" max="9" width="2.85546875" style="2" customWidth="1"/>
    <col min="10" max="44" width="2.7109375" style="2" customWidth="1"/>
    <col min="45" max="45" width="2.85546875" style="2" customWidth="1"/>
    <col min="46" max="16384" width="11.42578125" style="2"/>
  </cols>
  <sheetData>
    <row r="1" spans="1:45" ht="15.75" customHeight="1" x14ac:dyDescent="0.2">
      <c r="A1" s="121" t="s">
        <v>92</v>
      </c>
      <c r="B1" s="122"/>
      <c r="C1" s="122"/>
      <c r="D1" s="1"/>
      <c r="E1" s="1"/>
      <c r="F1" s="1"/>
      <c r="G1" s="1"/>
      <c r="H1" s="1"/>
      <c r="I1" s="75" t="str">
        <f>Labels__c__h__l__ü__s__s__e__l</f>
        <v>S  c  h  l  ü  s  s  e  l</v>
      </c>
      <c r="J1" s="123" t="str">
        <f>Labelzusatzbezeichnung</f>
        <v>Zusatzbezeichnung</v>
      </c>
      <c r="K1" s="126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28"/>
    </row>
    <row r="2" spans="1:45" ht="15.75" customHeight="1" x14ac:dyDescent="0.2">
      <c r="A2" s="3"/>
      <c r="B2" s="4"/>
      <c r="C2" s="5" t="str">
        <f>Labelkundennummer</f>
        <v>Kunden-Nr.:</v>
      </c>
      <c r="D2" s="116"/>
      <c r="E2" s="71"/>
      <c r="F2" s="4"/>
      <c r="G2" s="4"/>
      <c r="H2" s="4"/>
      <c r="I2" s="76"/>
      <c r="J2" s="124"/>
      <c r="K2" s="73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129"/>
    </row>
    <row r="3" spans="1:45" ht="15.75" customHeight="1" x14ac:dyDescent="0.2">
      <c r="A3" s="3"/>
      <c r="B3" s="4"/>
      <c r="C3" s="5" t="str">
        <f>Labelfachpartner</f>
        <v>Händler:</v>
      </c>
      <c r="D3" s="117"/>
      <c r="E3" s="71"/>
      <c r="F3" s="6"/>
      <c r="G3" s="6"/>
      <c r="H3" s="6"/>
      <c r="I3" s="76"/>
      <c r="J3" s="124"/>
      <c r="K3" s="73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129"/>
    </row>
    <row r="4" spans="1:45" ht="15" customHeight="1" x14ac:dyDescent="0.2">
      <c r="A4" s="3"/>
      <c r="B4" s="4"/>
      <c r="C4" s="5" t="str">
        <f>Labelobjekt</f>
        <v>Objekt:</v>
      </c>
      <c r="D4" s="70"/>
      <c r="E4" s="71"/>
      <c r="F4" s="6"/>
      <c r="G4" s="6"/>
      <c r="H4" s="6"/>
      <c r="I4" s="76"/>
      <c r="J4" s="124"/>
      <c r="K4" s="73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129"/>
    </row>
    <row r="5" spans="1:45" ht="15.75" customHeight="1" x14ac:dyDescent="0.2">
      <c r="A5" s="3"/>
      <c r="B5" s="4"/>
      <c r="C5" s="5" t="str">
        <f>Labelbestellnummer</f>
        <v>Bestell-Nr.:</v>
      </c>
      <c r="D5" s="70"/>
      <c r="E5" s="71"/>
      <c r="F5" s="6"/>
      <c r="G5" s="6"/>
      <c r="H5" s="6"/>
      <c r="I5" s="76"/>
      <c r="J5" s="124"/>
      <c r="K5" s="73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129"/>
    </row>
    <row r="6" spans="1:45" ht="15.75" customHeight="1" x14ac:dyDescent="0.2">
      <c r="A6" s="3"/>
      <c r="B6" s="4"/>
      <c r="C6" s="5" t="str">
        <f>Labelanlagenr</f>
        <v>Anlage-Nr.:</v>
      </c>
      <c r="D6" s="70"/>
      <c r="E6" s="71"/>
      <c r="F6" s="6"/>
      <c r="G6" s="6"/>
      <c r="H6" s="6"/>
      <c r="I6" s="76"/>
      <c r="J6" s="124"/>
      <c r="K6" s="73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129"/>
    </row>
    <row r="7" spans="1:45" ht="15.75" customHeight="1" x14ac:dyDescent="0.2">
      <c r="A7" s="3"/>
      <c r="B7" s="4"/>
      <c r="C7" s="4"/>
      <c r="D7" s="4"/>
      <c r="E7" s="6"/>
      <c r="F7" s="6"/>
      <c r="G7" s="6"/>
      <c r="H7" s="6"/>
      <c r="I7" s="76"/>
      <c r="J7" s="124"/>
      <c r="K7" s="73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129"/>
    </row>
    <row r="8" spans="1:45" ht="15.75" customHeight="1" x14ac:dyDescent="0.2">
      <c r="A8" s="3"/>
      <c r="B8" s="4"/>
      <c r="C8" s="7" t="str">
        <f>Labelsystem</f>
        <v>System:</v>
      </c>
      <c r="D8" s="120"/>
      <c r="E8" s="119"/>
      <c r="F8" s="8"/>
      <c r="G8" s="8"/>
      <c r="H8" s="8"/>
      <c r="I8" s="76"/>
      <c r="J8" s="125"/>
      <c r="K8" s="74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130"/>
    </row>
    <row r="9" spans="1:45" ht="15.75" customHeight="1" x14ac:dyDescent="0.2">
      <c r="A9" s="3"/>
      <c r="B9" s="4"/>
      <c r="C9" s="4"/>
      <c r="D9" s="4"/>
      <c r="E9" s="9"/>
      <c r="F9" s="9"/>
      <c r="G9" s="9"/>
      <c r="H9" s="9"/>
      <c r="I9" s="76"/>
      <c r="J9" s="127" t="str">
        <f>Labelbezeichnung</f>
        <v>Bezeichnung</v>
      </c>
      <c r="K9" s="72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131"/>
    </row>
    <row r="10" spans="1:45" ht="15.75" customHeight="1" x14ac:dyDescent="0.2">
      <c r="A10" s="3"/>
      <c r="B10" s="4"/>
      <c r="C10" s="10" t="str">
        <f>Labelmechatronik</f>
        <v>Mechatronik:</v>
      </c>
      <c r="D10" s="70"/>
      <c r="E10" s="119"/>
      <c r="F10" s="9"/>
      <c r="G10" s="9"/>
      <c r="H10" s="9"/>
      <c r="I10" s="76"/>
      <c r="J10" s="124"/>
      <c r="K10" s="7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129"/>
    </row>
    <row r="11" spans="1:45" ht="15.75" customHeight="1" x14ac:dyDescent="0.2">
      <c r="A11" s="3"/>
      <c r="B11" s="4"/>
      <c r="D11" s="11"/>
      <c r="E11" s="9"/>
      <c r="F11" s="9"/>
      <c r="G11" s="9"/>
      <c r="H11" s="9"/>
      <c r="I11" s="76"/>
      <c r="J11" s="124"/>
      <c r="K11" s="7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129"/>
    </row>
    <row r="12" spans="1:45" ht="15.75" customHeight="1" x14ac:dyDescent="0.2">
      <c r="A12" s="3"/>
      <c r="B12" s="4"/>
      <c r="C12" s="12" t="str">
        <f>Labelschluesselform</f>
        <v>Schlüsselform:</v>
      </c>
      <c r="D12" s="118"/>
      <c r="E12" s="119"/>
      <c r="F12" s="9"/>
      <c r="G12" s="9"/>
      <c r="H12" s="9"/>
      <c r="I12" s="76"/>
      <c r="J12" s="124"/>
      <c r="K12" s="73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129"/>
    </row>
    <row r="13" spans="1:45" ht="15.75" customHeight="1" x14ac:dyDescent="0.2">
      <c r="A13" s="3"/>
      <c r="B13" s="4"/>
      <c r="D13" s="13"/>
      <c r="E13" s="9"/>
      <c r="F13" s="9"/>
      <c r="G13" s="9"/>
      <c r="H13" s="9"/>
      <c r="I13" s="76"/>
      <c r="J13" s="125"/>
      <c r="K13" s="74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130"/>
    </row>
    <row r="14" spans="1:45" ht="15.75" customHeight="1" x14ac:dyDescent="0.2">
      <c r="A14" s="3"/>
      <c r="C14" s="4"/>
      <c r="D14" s="8"/>
      <c r="E14" s="9"/>
      <c r="F14" s="9"/>
      <c r="G14" s="9"/>
      <c r="H14" s="9"/>
      <c r="I14" s="76"/>
      <c r="J14" s="99" t="str">
        <f>Labelanzahl</f>
        <v>Anzahl</v>
      </c>
      <c r="K14" s="101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114"/>
    </row>
    <row r="15" spans="1:45" ht="15.75" customHeight="1" x14ac:dyDescent="0.2">
      <c r="A15" s="3"/>
      <c r="B15" s="4"/>
      <c r="C15" s="14"/>
      <c r="D15" s="15"/>
      <c r="E15" s="9"/>
      <c r="F15" s="9"/>
      <c r="G15" s="9"/>
      <c r="H15" s="9"/>
      <c r="I15" s="77"/>
      <c r="J15" s="100"/>
      <c r="K15" s="102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115"/>
    </row>
    <row r="16" spans="1:45" ht="19.5" customHeight="1" x14ac:dyDescent="0.2">
      <c r="A16" s="16"/>
      <c r="B16" s="17"/>
      <c r="C16" s="17"/>
      <c r="D16" s="17"/>
      <c r="E16" s="17"/>
      <c r="F16" s="17"/>
      <c r="G16" s="17"/>
      <c r="H16" s="17"/>
      <c r="I16" s="103" t="str">
        <f>Labelfarbcode</f>
        <v>Farbcode</v>
      </c>
      <c r="J16" s="104"/>
      <c r="K16" s="18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20"/>
    </row>
    <row r="17" spans="1:45" ht="15.75" customHeight="1" x14ac:dyDescent="0.2">
      <c r="A17" s="87" t="str">
        <f>Labelz__y__l__i__n__d__e__r</f>
        <v xml:space="preserve">Z  y  l  i  n  d  e  r </v>
      </c>
      <c r="B17" s="88"/>
      <c r="C17" s="88"/>
      <c r="D17" s="88"/>
      <c r="E17" s="89"/>
      <c r="F17" s="90"/>
      <c r="G17" s="107" t="str">
        <f>Labelschluesselform</f>
        <v>Schlüsselform:</v>
      </c>
      <c r="H17" s="108"/>
      <c r="I17" s="108"/>
      <c r="J17" s="108"/>
      <c r="K17" s="78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132"/>
    </row>
    <row r="18" spans="1:45" ht="12.75" customHeight="1" x14ac:dyDescent="0.2">
      <c r="A18" s="81" t="str">
        <f>LabelPosition</f>
        <v>Position</v>
      </c>
      <c r="B18" s="81" t="str">
        <f>Labeltuernummer</f>
        <v>Tür-Nr.</v>
      </c>
      <c r="C18" s="81" t="str">
        <f>Labeltuerraumbezeichnung</f>
        <v>Tür- oder Raumbezeichnung</v>
      </c>
      <c r="D18" s="81" t="str">
        <f>Labelzylinderartikelnummer</f>
        <v>Zylinder Artikel-Nr.</v>
      </c>
      <c r="E18" s="91" t="str">
        <f>Labelzylinderlänge</f>
        <v>Zylinderlänge in mm</v>
      </c>
      <c r="F18" s="92"/>
      <c r="G18" s="93" t="str">
        <f>Labelfaerbung</f>
        <v>Färbung</v>
      </c>
      <c r="H18" s="94"/>
      <c r="I18" s="83" t="str">
        <f>Labelanzahl</f>
        <v>Anzahl</v>
      </c>
      <c r="J18" s="84"/>
      <c r="K18" s="79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133"/>
    </row>
    <row r="19" spans="1:45" s="23" customFormat="1" ht="12.75" customHeight="1" x14ac:dyDescent="0.2">
      <c r="A19" s="82"/>
      <c r="B19" s="82"/>
      <c r="C19" s="82"/>
      <c r="D19" s="82"/>
      <c r="E19" s="21" t="str">
        <f>Labelaussen</f>
        <v>A (aussen)</v>
      </c>
      <c r="F19" s="21" t="str">
        <f>Labelinnen</f>
        <v>B (innen)</v>
      </c>
      <c r="G19" s="22" t="s">
        <v>193</v>
      </c>
      <c r="H19" s="22" t="s">
        <v>194</v>
      </c>
      <c r="I19" s="85"/>
      <c r="J19" s="86"/>
      <c r="K19" s="80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134"/>
    </row>
    <row r="20" spans="1:45" s="23" customFormat="1" ht="15.75" customHeight="1" x14ac:dyDescent="0.2">
      <c r="A20" s="24"/>
      <c r="B20" s="24"/>
      <c r="C20" s="24"/>
      <c r="D20" s="24"/>
      <c r="E20" s="25"/>
      <c r="F20" s="26"/>
      <c r="G20" s="26"/>
      <c r="H20" s="26"/>
      <c r="I20" s="105"/>
      <c r="J20" s="106"/>
      <c r="K20" s="2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9"/>
    </row>
    <row r="21" spans="1:45" s="23" customFormat="1" ht="15.75" customHeight="1" x14ac:dyDescent="0.2">
      <c r="A21" s="30"/>
      <c r="B21" s="30"/>
      <c r="C21" s="30"/>
      <c r="D21" s="30"/>
      <c r="E21" s="31"/>
      <c r="F21" s="32"/>
      <c r="G21" s="32"/>
      <c r="H21" s="32"/>
      <c r="I21" s="97"/>
      <c r="J21" s="98"/>
      <c r="K21" s="33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5"/>
    </row>
    <row r="22" spans="1:45" s="23" customFormat="1" ht="15.75" customHeight="1" x14ac:dyDescent="0.2">
      <c r="A22" s="36"/>
      <c r="B22" s="36"/>
      <c r="C22" s="36"/>
      <c r="D22" s="36"/>
      <c r="E22" s="37"/>
      <c r="F22" s="38"/>
      <c r="G22" s="38"/>
      <c r="H22" s="38"/>
      <c r="I22" s="95"/>
      <c r="J22" s="96"/>
      <c r="K22" s="39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1"/>
    </row>
    <row r="23" spans="1:45" s="23" customFormat="1" ht="15.75" customHeight="1" x14ac:dyDescent="0.2">
      <c r="A23" s="30"/>
      <c r="B23" s="30"/>
      <c r="C23" s="30"/>
      <c r="D23" s="30"/>
      <c r="E23" s="31"/>
      <c r="F23" s="32"/>
      <c r="G23" s="32"/>
      <c r="H23" s="32"/>
      <c r="I23" s="97"/>
      <c r="J23" s="98"/>
      <c r="K23" s="33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5"/>
    </row>
    <row r="24" spans="1:45" s="23" customFormat="1" ht="15.75" customHeight="1" x14ac:dyDescent="0.2">
      <c r="A24" s="36"/>
      <c r="B24" s="36"/>
      <c r="C24" s="36"/>
      <c r="D24" s="36"/>
      <c r="E24" s="37"/>
      <c r="F24" s="38"/>
      <c r="G24" s="38"/>
      <c r="H24" s="38"/>
      <c r="I24" s="95"/>
      <c r="J24" s="96"/>
      <c r="K24" s="39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1"/>
    </row>
    <row r="25" spans="1:45" s="23" customFormat="1" ht="15.75" customHeight="1" x14ac:dyDescent="0.2">
      <c r="A25" s="30"/>
      <c r="B25" s="30"/>
      <c r="C25" s="30"/>
      <c r="D25" s="30"/>
      <c r="E25" s="31"/>
      <c r="F25" s="32"/>
      <c r="G25" s="32"/>
      <c r="H25" s="32"/>
      <c r="I25" s="97"/>
      <c r="J25" s="98"/>
      <c r="K25" s="33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5"/>
    </row>
    <row r="26" spans="1:45" s="23" customFormat="1" ht="15.75" customHeight="1" x14ac:dyDescent="0.2">
      <c r="A26" s="36"/>
      <c r="B26" s="36"/>
      <c r="C26" s="36"/>
      <c r="D26" s="36"/>
      <c r="E26" s="37" t="s">
        <v>0</v>
      </c>
      <c r="F26" s="38"/>
      <c r="G26" s="38"/>
      <c r="H26" s="38"/>
      <c r="I26" s="95"/>
      <c r="J26" s="96"/>
      <c r="K26" s="39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1"/>
    </row>
    <row r="27" spans="1:45" s="23" customFormat="1" ht="15.75" customHeight="1" x14ac:dyDescent="0.2">
      <c r="A27" s="30"/>
      <c r="B27" s="30"/>
      <c r="C27" s="30"/>
      <c r="D27" s="30"/>
      <c r="E27" s="31" t="s">
        <v>0</v>
      </c>
      <c r="F27" s="32"/>
      <c r="G27" s="32"/>
      <c r="H27" s="32"/>
      <c r="I27" s="97"/>
      <c r="J27" s="98"/>
      <c r="K27" s="33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5"/>
    </row>
    <row r="28" spans="1:45" s="23" customFormat="1" ht="15.75" customHeight="1" x14ac:dyDescent="0.2">
      <c r="A28" s="36"/>
      <c r="B28" s="36"/>
      <c r="C28" s="36"/>
      <c r="D28" s="36"/>
      <c r="E28" s="37" t="s">
        <v>0</v>
      </c>
      <c r="F28" s="38"/>
      <c r="G28" s="38"/>
      <c r="H28" s="38"/>
      <c r="I28" s="95"/>
      <c r="J28" s="96"/>
      <c r="K28" s="39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1"/>
    </row>
    <row r="29" spans="1:45" s="23" customFormat="1" ht="15.75" customHeight="1" x14ac:dyDescent="0.2">
      <c r="A29" s="30"/>
      <c r="B29" s="30"/>
      <c r="C29" s="30"/>
      <c r="D29" s="30"/>
      <c r="E29" s="31"/>
      <c r="F29" s="32"/>
      <c r="G29" s="32"/>
      <c r="H29" s="32"/>
      <c r="I29" s="97"/>
      <c r="J29" s="98"/>
      <c r="K29" s="3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5"/>
    </row>
    <row r="30" spans="1:45" s="23" customFormat="1" ht="15.75" customHeight="1" x14ac:dyDescent="0.2">
      <c r="A30" s="36"/>
      <c r="B30" s="36"/>
      <c r="C30" s="36"/>
      <c r="D30" s="36"/>
      <c r="E30" s="37"/>
      <c r="F30" s="38"/>
      <c r="G30" s="38"/>
      <c r="H30" s="38"/>
      <c r="I30" s="95"/>
      <c r="J30" s="96"/>
      <c r="K30" s="39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1"/>
    </row>
    <row r="31" spans="1:45" s="23" customFormat="1" ht="15.75" customHeight="1" x14ac:dyDescent="0.2">
      <c r="A31" s="30"/>
      <c r="B31" s="30"/>
      <c r="C31" s="30"/>
      <c r="D31" s="30"/>
      <c r="E31" s="31"/>
      <c r="F31" s="32"/>
      <c r="G31" s="32"/>
      <c r="H31" s="32"/>
      <c r="I31" s="97"/>
      <c r="J31" s="98"/>
      <c r="K31" s="33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5"/>
    </row>
    <row r="32" spans="1:45" s="23" customFormat="1" ht="15.75" customHeight="1" x14ac:dyDescent="0.2">
      <c r="A32" s="36"/>
      <c r="B32" s="36"/>
      <c r="C32" s="36"/>
      <c r="D32" s="36"/>
      <c r="E32" s="37" t="s">
        <v>0</v>
      </c>
      <c r="F32" s="38"/>
      <c r="G32" s="38"/>
      <c r="H32" s="38"/>
      <c r="I32" s="95"/>
      <c r="J32" s="96"/>
      <c r="K32" s="39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1"/>
    </row>
    <row r="33" spans="1:45" s="23" customFormat="1" ht="15.75" customHeight="1" x14ac:dyDescent="0.2">
      <c r="A33" s="30"/>
      <c r="B33" s="30"/>
      <c r="C33" s="30"/>
      <c r="D33" s="30"/>
      <c r="E33" s="31"/>
      <c r="F33" s="32"/>
      <c r="G33" s="32"/>
      <c r="H33" s="32"/>
      <c r="I33" s="97"/>
      <c r="J33" s="98"/>
      <c r="K33" s="33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5"/>
    </row>
    <row r="34" spans="1:45" s="23" customFormat="1" ht="15.75" customHeight="1" x14ac:dyDescent="0.2">
      <c r="A34" s="36"/>
      <c r="B34" s="36"/>
      <c r="C34" s="36"/>
      <c r="D34" s="36"/>
      <c r="E34" s="37"/>
      <c r="F34" s="38"/>
      <c r="G34" s="38"/>
      <c r="H34" s="38"/>
      <c r="I34" s="95"/>
      <c r="J34" s="96"/>
      <c r="K34" s="39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1"/>
    </row>
    <row r="35" spans="1:45" s="23" customFormat="1" ht="15.75" customHeight="1" x14ac:dyDescent="0.2">
      <c r="A35" s="30"/>
      <c r="B35" s="30"/>
      <c r="C35" s="30"/>
      <c r="D35" s="30"/>
      <c r="E35" s="31"/>
      <c r="F35" s="32"/>
      <c r="G35" s="32"/>
      <c r="H35" s="32"/>
      <c r="I35" s="97"/>
      <c r="J35" s="98"/>
      <c r="K35" s="33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5"/>
    </row>
    <row r="36" spans="1:45" s="23" customFormat="1" ht="15.75" customHeight="1" x14ac:dyDescent="0.2">
      <c r="A36" s="36"/>
      <c r="B36" s="36"/>
      <c r="C36" s="36"/>
      <c r="D36" s="36"/>
      <c r="E36" s="37"/>
      <c r="F36" s="38"/>
      <c r="G36" s="38"/>
      <c r="H36" s="38"/>
      <c r="I36" s="95"/>
      <c r="J36" s="96"/>
      <c r="K36" s="39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1"/>
    </row>
    <row r="37" spans="1:45" s="23" customFormat="1" ht="15.75" customHeight="1" x14ac:dyDescent="0.2">
      <c r="A37" s="30"/>
      <c r="B37" s="30"/>
      <c r="C37" s="30"/>
      <c r="D37" s="30"/>
      <c r="E37" s="31"/>
      <c r="F37" s="32"/>
      <c r="G37" s="32"/>
      <c r="H37" s="32"/>
      <c r="I37" s="97"/>
      <c r="J37" s="98"/>
      <c r="K37" s="3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5"/>
    </row>
    <row r="38" spans="1:45" s="23" customFormat="1" ht="15.75" customHeight="1" x14ac:dyDescent="0.2">
      <c r="A38" s="36"/>
      <c r="B38" s="36"/>
      <c r="C38" s="36"/>
      <c r="D38" s="36"/>
      <c r="E38" s="37"/>
      <c r="F38" s="38"/>
      <c r="G38" s="38"/>
      <c r="H38" s="38"/>
      <c r="I38" s="95"/>
      <c r="J38" s="96"/>
      <c r="K38" s="39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1"/>
    </row>
    <row r="39" spans="1:45" s="23" customFormat="1" ht="15.75" customHeight="1" x14ac:dyDescent="0.2">
      <c r="A39" s="30"/>
      <c r="B39" s="30"/>
      <c r="C39" s="30"/>
      <c r="D39" s="30"/>
      <c r="E39" s="31"/>
      <c r="F39" s="32"/>
      <c r="G39" s="32"/>
      <c r="H39" s="32"/>
      <c r="I39" s="97"/>
      <c r="J39" s="98"/>
      <c r="K39" s="33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5"/>
    </row>
    <row r="40" spans="1:45" s="23" customFormat="1" ht="15.75" customHeight="1" x14ac:dyDescent="0.2">
      <c r="A40" s="36"/>
      <c r="B40" s="36"/>
      <c r="C40" s="36"/>
      <c r="D40" s="36"/>
      <c r="E40" s="37"/>
      <c r="F40" s="38"/>
      <c r="G40" s="38"/>
      <c r="H40" s="38"/>
      <c r="I40" s="95"/>
      <c r="J40" s="96"/>
      <c r="K40" s="39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1"/>
    </row>
    <row r="41" spans="1:45" s="23" customFormat="1" ht="15.75" customHeight="1" x14ac:dyDescent="0.2">
      <c r="A41" s="30"/>
      <c r="B41" s="30"/>
      <c r="C41" s="30"/>
      <c r="D41" s="30"/>
      <c r="E41" s="31"/>
      <c r="F41" s="32"/>
      <c r="G41" s="32"/>
      <c r="H41" s="32"/>
      <c r="I41" s="97"/>
      <c r="J41" s="98"/>
      <c r="K41" s="33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5"/>
    </row>
    <row r="42" spans="1:45" s="23" customFormat="1" ht="15.75" customHeight="1" x14ac:dyDescent="0.2">
      <c r="A42" s="36"/>
      <c r="B42" s="36"/>
      <c r="C42" s="36"/>
      <c r="D42" s="36"/>
      <c r="E42" s="37"/>
      <c r="F42" s="38"/>
      <c r="G42" s="38"/>
      <c r="H42" s="38"/>
      <c r="I42" s="95"/>
      <c r="J42" s="96"/>
      <c r="K42" s="39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1"/>
    </row>
    <row r="43" spans="1:45" s="23" customFormat="1" ht="15.75" customHeight="1" x14ac:dyDescent="0.2">
      <c r="A43" s="30"/>
      <c r="B43" s="30"/>
      <c r="C43" s="30"/>
      <c r="D43" s="30"/>
      <c r="E43" s="31"/>
      <c r="F43" s="32"/>
      <c r="G43" s="32"/>
      <c r="H43" s="32"/>
      <c r="I43" s="97"/>
      <c r="J43" s="98"/>
      <c r="K43" s="33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5"/>
    </row>
    <row r="44" spans="1:45" s="23" customFormat="1" ht="15.75" customHeight="1" x14ac:dyDescent="0.2">
      <c r="A44" s="36"/>
      <c r="B44" s="36"/>
      <c r="C44" s="36"/>
      <c r="D44" s="36"/>
      <c r="E44" s="37"/>
      <c r="F44" s="38"/>
      <c r="G44" s="38"/>
      <c r="H44" s="38"/>
      <c r="I44" s="95"/>
      <c r="J44" s="96"/>
      <c r="K44" s="39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1"/>
    </row>
    <row r="45" spans="1:45" s="23" customFormat="1" ht="15.75" customHeight="1" x14ac:dyDescent="0.2">
      <c r="A45" s="30"/>
      <c r="B45" s="30"/>
      <c r="C45" s="30"/>
      <c r="D45" s="30"/>
      <c r="E45" s="31"/>
      <c r="F45" s="32"/>
      <c r="G45" s="32"/>
      <c r="H45" s="32"/>
      <c r="I45" s="97"/>
      <c r="J45" s="98"/>
      <c r="K45" s="33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5"/>
    </row>
    <row r="46" spans="1:45" s="23" customFormat="1" ht="15.75" customHeight="1" x14ac:dyDescent="0.2">
      <c r="A46" s="36"/>
      <c r="B46" s="36"/>
      <c r="C46" s="36"/>
      <c r="D46" s="36"/>
      <c r="E46" s="37"/>
      <c r="F46" s="38"/>
      <c r="G46" s="38"/>
      <c r="H46" s="38"/>
      <c r="I46" s="95"/>
      <c r="J46" s="96"/>
      <c r="K46" s="39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1"/>
    </row>
    <row r="47" spans="1:45" s="23" customFormat="1" ht="15.75" customHeight="1" x14ac:dyDescent="0.2">
      <c r="A47" s="30"/>
      <c r="B47" s="30"/>
      <c r="C47" s="30"/>
      <c r="D47" s="30"/>
      <c r="E47" s="31"/>
      <c r="F47" s="32"/>
      <c r="G47" s="32"/>
      <c r="H47" s="32"/>
      <c r="I47" s="97"/>
      <c r="J47" s="98"/>
      <c r="K47" s="33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5"/>
    </row>
    <row r="48" spans="1:45" s="23" customFormat="1" ht="15.75" customHeight="1" x14ac:dyDescent="0.2">
      <c r="A48" s="36"/>
      <c r="B48" s="36"/>
      <c r="C48" s="36"/>
      <c r="D48" s="36"/>
      <c r="E48" s="37"/>
      <c r="F48" s="38"/>
      <c r="G48" s="38"/>
      <c r="H48" s="38"/>
      <c r="I48" s="95"/>
      <c r="J48" s="96"/>
      <c r="K48" s="39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1"/>
    </row>
    <row r="49" spans="1:45" s="23" customFormat="1" ht="15.75" customHeight="1" x14ac:dyDescent="0.2">
      <c r="A49" s="30"/>
      <c r="B49" s="30"/>
      <c r="C49" s="30"/>
      <c r="D49" s="30"/>
      <c r="E49" s="31"/>
      <c r="F49" s="32"/>
      <c r="G49" s="32"/>
      <c r="H49" s="32"/>
      <c r="I49" s="97"/>
      <c r="J49" s="98"/>
      <c r="K49" s="33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5"/>
    </row>
    <row r="50" spans="1:45" s="23" customFormat="1" ht="15.75" customHeight="1" x14ac:dyDescent="0.2">
      <c r="A50" s="42"/>
      <c r="B50" s="43"/>
      <c r="C50" s="43"/>
      <c r="D50" s="43"/>
      <c r="E50" s="44"/>
      <c r="F50" s="45"/>
      <c r="G50" s="45"/>
      <c r="H50" s="45"/>
      <c r="I50" s="109"/>
      <c r="J50" s="110"/>
      <c r="K50" s="46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8"/>
    </row>
    <row r="51" spans="1:45" s="23" customFormat="1" ht="15.75" customHeight="1" x14ac:dyDescent="0.2">
      <c r="A51" s="49"/>
      <c r="B51" s="49"/>
      <c r="C51" s="49"/>
      <c r="D51" s="49"/>
      <c r="E51" s="50"/>
      <c r="F51" s="51"/>
      <c r="G51" s="51"/>
      <c r="H51" s="51"/>
      <c r="I51" s="111"/>
      <c r="J51" s="112"/>
      <c r="K51" s="52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</row>
  </sheetData>
  <dataConsolidate/>
  <mergeCells count="195">
    <mergeCell ref="AP17:AP19"/>
    <mergeCell ref="AQ17:AQ19"/>
    <mergeCell ref="AR17:AR19"/>
    <mergeCell ref="AS17:AS19"/>
    <mergeCell ref="AC1:AC8"/>
    <mergeCell ref="AM1:AM8"/>
    <mergeCell ref="AN1:AN8"/>
    <mergeCell ref="AD1:AD8"/>
    <mergeCell ref="AK1:AK8"/>
    <mergeCell ref="AG9:AG13"/>
    <mergeCell ref="AS1:AS8"/>
    <mergeCell ref="AQ1:AQ8"/>
    <mergeCell ref="AL9:AL13"/>
    <mergeCell ref="AR9:AR13"/>
    <mergeCell ref="AS9:AS13"/>
    <mergeCell ref="AP9:AP13"/>
    <mergeCell ref="AQ9:AQ13"/>
    <mergeCell ref="AR1:AR8"/>
    <mergeCell ref="AP1:AP8"/>
    <mergeCell ref="AO1:AO8"/>
    <mergeCell ref="AM14:AM15"/>
    <mergeCell ref="AN14:AN15"/>
    <mergeCell ref="AJ9:AJ13"/>
    <mergeCell ref="AK9:AK13"/>
    <mergeCell ref="AH9:AH13"/>
    <mergeCell ref="AI9:AI13"/>
    <mergeCell ref="AJ1:AJ8"/>
    <mergeCell ref="AL1:AL8"/>
    <mergeCell ref="AI1:AI8"/>
    <mergeCell ref="AH1:AH8"/>
    <mergeCell ref="AH14:AH15"/>
    <mergeCell ref="AI14:AI15"/>
    <mergeCell ref="R9:R13"/>
    <mergeCell ref="S9:S13"/>
    <mergeCell ref="Q1:Q8"/>
    <mergeCell ref="P1:P8"/>
    <mergeCell ref="T1:T8"/>
    <mergeCell ref="U1:U8"/>
    <mergeCell ref="V1:V8"/>
    <mergeCell ref="T9:T13"/>
    <mergeCell ref="AJ14:AJ15"/>
    <mergeCell ref="AD14:AD15"/>
    <mergeCell ref="AE14:AE15"/>
    <mergeCell ref="AB14:AB15"/>
    <mergeCell ref="AG14:AG15"/>
    <mergeCell ref="AB9:AB13"/>
    <mergeCell ref="AB1:AB8"/>
    <mergeCell ref="AC9:AC13"/>
    <mergeCell ref="AC14:AC15"/>
    <mergeCell ref="AF14:AF15"/>
    <mergeCell ref="AE9:AE13"/>
    <mergeCell ref="AE1:AE8"/>
    <mergeCell ref="AF1:AF8"/>
    <mergeCell ref="AD9:AD13"/>
    <mergeCell ref="AF9:AF13"/>
    <mergeCell ref="AG1:AG8"/>
    <mergeCell ref="D12:E12"/>
    <mergeCell ref="D10:E10"/>
    <mergeCell ref="D8:E8"/>
    <mergeCell ref="A1:C1"/>
    <mergeCell ref="J1:J8"/>
    <mergeCell ref="K1:K8"/>
    <mergeCell ref="Q9:Q13"/>
    <mergeCell ref="J9:J13"/>
    <mergeCell ref="L9:L13"/>
    <mergeCell ref="L1:L8"/>
    <mergeCell ref="M1:M8"/>
    <mergeCell ref="N1:N8"/>
    <mergeCell ref="O1:O8"/>
    <mergeCell ref="P9:P13"/>
    <mergeCell ref="Y1:Y8"/>
    <mergeCell ref="W1:W8"/>
    <mergeCell ref="AS14:AS15"/>
    <mergeCell ref="AO14:AO15"/>
    <mergeCell ref="AP14:AP15"/>
    <mergeCell ref="AQ14:AQ15"/>
    <mergeCell ref="AR14:AR15"/>
    <mergeCell ref="U9:U13"/>
    <mergeCell ref="V9:V13"/>
    <mergeCell ref="AA9:AA13"/>
    <mergeCell ref="W14:W15"/>
    <mergeCell ref="Z9:Z13"/>
    <mergeCell ref="Z1:Z8"/>
    <mergeCell ref="X14:X15"/>
    <mergeCell ref="AA1:AA8"/>
    <mergeCell ref="Y14:Y15"/>
    <mergeCell ref="Z14:Z15"/>
    <mergeCell ref="AA14:AA15"/>
    <mergeCell ref="Y9:Y13"/>
    <mergeCell ref="AM9:AM13"/>
    <mergeCell ref="AN9:AN13"/>
    <mergeCell ref="AO9:AO13"/>
    <mergeCell ref="AK14:AK15"/>
    <mergeCell ref="AL14:AL15"/>
    <mergeCell ref="I50:J50"/>
    <mergeCell ref="I51:J51"/>
    <mergeCell ref="I37:J37"/>
    <mergeCell ref="I38:J38"/>
    <mergeCell ref="I39:J39"/>
    <mergeCell ref="I40:J40"/>
    <mergeCell ref="I41:J41"/>
    <mergeCell ref="I46:J46"/>
    <mergeCell ref="I47:J47"/>
    <mergeCell ref="I48:J48"/>
    <mergeCell ref="I34:J34"/>
    <mergeCell ref="I26:J26"/>
    <mergeCell ref="I20:J20"/>
    <mergeCell ref="I21:J21"/>
    <mergeCell ref="I49:J49"/>
    <mergeCell ref="I42:J42"/>
    <mergeCell ref="I43:J43"/>
    <mergeCell ref="I44:J44"/>
    <mergeCell ref="I45:J45"/>
    <mergeCell ref="I35:J35"/>
    <mergeCell ref="I23:J23"/>
    <mergeCell ref="I24:J24"/>
    <mergeCell ref="I25:J25"/>
    <mergeCell ref="AO17:AO19"/>
    <mergeCell ref="E18:F18"/>
    <mergeCell ref="G18:H18"/>
    <mergeCell ref="AC17:AC19"/>
    <mergeCell ref="AD17:AD19"/>
    <mergeCell ref="AE17:AE19"/>
    <mergeCell ref="AF17:AF19"/>
    <mergeCell ref="I36:J36"/>
    <mergeCell ref="R14:R15"/>
    <mergeCell ref="S14:S15"/>
    <mergeCell ref="I22:J22"/>
    <mergeCell ref="I27:J27"/>
    <mergeCell ref="I28:J28"/>
    <mergeCell ref="I29:J29"/>
    <mergeCell ref="J14:J15"/>
    <mergeCell ref="K14:K15"/>
    <mergeCell ref="I16:J16"/>
    <mergeCell ref="T14:T15"/>
    <mergeCell ref="U14:U15"/>
    <mergeCell ref="I30:J30"/>
    <mergeCell ref="I31:J31"/>
    <mergeCell ref="I32:J32"/>
    <mergeCell ref="I33:J33"/>
    <mergeCell ref="S17:S19"/>
    <mergeCell ref="A18:A19"/>
    <mergeCell ref="B18:B19"/>
    <mergeCell ref="C18:C19"/>
    <mergeCell ref="D18:D19"/>
    <mergeCell ref="I18:J19"/>
    <mergeCell ref="A17:F17"/>
    <mergeCell ref="AL17:AL19"/>
    <mergeCell ref="AM17:AM19"/>
    <mergeCell ref="AN17:AN19"/>
    <mergeCell ref="G17:J17"/>
    <mergeCell ref="AG17:AG19"/>
    <mergeCell ref="AH17:AH19"/>
    <mergeCell ref="AI17:AI19"/>
    <mergeCell ref="AJ17:AJ19"/>
    <mergeCell ref="AK17:AK19"/>
    <mergeCell ref="T17:T19"/>
    <mergeCell ref="U17:U19"/>
    <mergeCell ref="V17:V19"/>
    <mergeCell ref="Y17:Y19"/>
    <mergeCell ref="Z17:Z19"/>
    <mergeCell ref="AA17:AA19"/>
    <mergeCell ref="AB17:AB19"/>
    <mergeCell ref="K17:K19"/>
    <mergeCell ref="L17:L19"/>
    <mergeCell ref="M17:M19"/>
    <mergeCell ref="N17:N19"/>
    <mergeCell ref="O17:O19"/>
    <mergeCell ref="P17:P19"/>
    <mergeCell ref="Q17:Q19"/>
    <mergeCell ref="R17:R19"/>
    <mergeCell ref="X17:X19"/>
    <mergeCell ref="X9:X13"/>
    <mergeCell ref="V14:V15"/>
    <mergeCell ref="D4:E4"/>
    <mergeCell ref="D5:E5"/>
    <mergeCell ref="D6:E6"/>
    <mergeCell ref="W17:W19"/>
    <mergeCell ref="K9:K13"/>
    <mergeCell ref="I1:I15"/>
    <mergeCell ref="W9:W13"/>
    <mergeCell ref="M14:M15"/>
    <mergeCell ref="L14:L15"/>
    <mergeCell ref="R1:R8"/>
    <mergeCell ref="S1:S8"/>
    <mergeCell ref="X1:X8"/>
    <mergeCell ref="D2:E2"/>
    <mergeCell ref="D3:E3"/>
    <mergeCell ref="N14:N15"/>
    <mergeCell ref="O14:O15"/>
    <mergeCell ref="P14:P15"/>
    <mergeCell ref="Q14:Q15"/>
    <mergeCell ref="M9:M13"/>
    <mergeCell ref="N9:N13"/>
    <mergeCell ref="O9:O13"/>
  </mergeCells>
  <phoneticPr fontId="0" type="noConversion"/>
  <dataValidations count="9">
    <dataValidation type="list" allowBlank="1" showInputMessage="1" showErrorMessage="1" sqref="D8" xr:uid="{00000000-0002-0000-0000-000000000000}">
      <formula1>Verkaufssysteme</formula1>
    </dataValidation>
    <dataValidation type="list" allowBlank="1" showInputMessage="1" showErrorMessage="1" sqref="D10" xr:uid="{00000000-0002-0000-0000-000001000000}">
      <formula1>Mechatronik</formula1>
    </dataValidation>
    <dataValidation type="list" allowBlank="1" showInputMessage="1" showErrorMessage="1" sqref="D12" xr:uid="{00000000-0002-0000-0000-000002000000}">
      <formula1>Schluesselformen</formula1>
    </dataValidation>
    <dataValidation type="textLength" operator="lessThan" allowBlank="1" showInputMessage="1" showErrorMessage="1" errorTitle="Keso" error="Max.12 Characters" sqref="A20:A51" xr:uid="{00000000-0002-0000-0000-000003000000}">
      <formula1>13</formula1>
    </dataValidation>
    <dataValidation type="textLength" operator="lessThan" allowBlank="1" showInputMessage="1" showErrorMessage="1" error="Max 25 Characters" sqref="B20:C51 K1:AS8" xr:uid="{00000000-0002-0000-0000-000004000000}">
      <formula1>26</formula1>
    </dataValidation>
    <dataValidation type="textLength" operator="lessThan" allowBlank="1" showInputMessage="1" showErrorMessage="1" error="Max 12 Characters" sqref="K9:AS13" xr:uid="{00000000-0002-0000-0000-000005000000}">
      <formula1>13</formula1>
    </dataValidation>
    <dataValidation type="textLength" operator="equal" allowBlank="1" showInputMessage="1" showErrorMessage="1" sqref="K20:AS51" xr:uid="{00000000-0002-0000-0000-000006000000}">
      <formula1>1</formula1>
    </dataValidation>
    <dataValidation operator="lessThan" allowBlank="1" showInputMessage="1" showErrorMessage="1" errorTitle="Keso" error="Max.12 Characters" sqref="A18:A19" xr:uid="{00000000-0002-0000-0000-000007000000}"/>
    <dataValidation operator="lessThan" allowBlank="1" showInputMessage="1" showErrorMessage="1" error="Max 25 Characters" sqref="B18:C19" xr:uid="{00000000-0002-0000-0000-000008000000}"/>
  </dataValidations>
  <printOptions horizontalCentered="1" verticalCentered="1"/>
  <pageMargins left="0.70866141732283472" right="0.70866141732283472" top="0.39370078740157483" bottom="0.39370078740157483" header="0.19685039370078741" footer="0.19685039370078741"/>
  <pageSetup paperSize="9" scale="65" fitToHeight="0" pageOrder="overThenDown" orientation="landscape" verticalDpi="35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153" r:id="rId4" name="btnNeueSchluessel">
          <controlPr defaultSize="0" print="0" autoLine="0" r:id="rId5">
            <anchor moveWithCells="1">
              <from>
                <xdr:col>2</xdr:col>
                <xdr:colOff>0</xdr:colOff>
                <xdr:row>13</xdr:row>
                <xdr:rowOff>133350</xdr:rowOff>
              </from>
              <to>
                <xdr:col>2</xdr:col>
                <xdr:colOff>1447800</xdr:colOff>
                <xdr:row>15</xdr:row>
                <xdr:rowOff>19050</xdr:rowOff>
              </to>
            </anchor>
          </controlPr>
        </control>
      </mc:Choice>
      <mc:Fallback>
        <control shapeId="6153" r:id="rId4" name="btnNeueSchluessel"/>
      </mc:Fallback>
    </mc:AlternateContent>
    <mc:AlternateContent xmlns:mc="http://schemas.openxmlformats.org/markup-compatibility/2006">
      <mc:Choice Requires="x14">
        <control shapeId="6154" r:id="rId6" name="btnNeueZylinder">
          <controlPr defaultSize="0" print="0" autoLine="0" r:id="rId7">
            <anchor moveWithCells="1">
              <from>
                <xdr:col>3</xdr:col>
                <xdr:colOff>0</xdr:colOff>
                <xdr:row>13</xdr:row>
                <xdr:rowOff>133350</xdr:rowOff>
              </from>
              <to>
                <xdr:col>4</xdr:col>
                <xdr:colOff>400050</xdr:colOff>
                <xdr:row>15</xdr:row>
                <xdr:rowOff>19050</xdr:rowOff>
              </to>
            </anchor>
          </controlPr>
        </control>
      </mc:Choice>
      <mc:Fallback>
        <control shapeId="6154" r:id="rId6" name="btnNeueZylinder"/>
      </mc:Fallback>
    </mc:AlternateContent>
    <mc:AlternateContent xmlns:mc="http://schemas.openxmlformats.org/markup-compatibility/2006">
      <mc:Choice Requires="x14">
        <control shapeId="6156" r:id="rId8" name="cmdselectlanguage">
          <controlPr defaultSize="0" print="0" autoLine="0" r:id="rId9">
            <anchor moveWithCells="1">
              <from>
                <xdr:col>5</xdr:col>
                <xdr:colOff>190500</xdr:colOff>
                <xdr:row>1</xdr:row>
                <xdr:rowOff>9525</xdr:rowOff>
              </from>
              <to>
                <xdr:col>7</xdr:col>
                <xdr:colOff>190500</xdr:colOff>
                <xdr:row>2</xdr:row>
                <xdr:rowOff>133350</xdr:rowOff>
              </to>
            </anchor>
          </controlPr>
        </control>
      </mc:Choice>
      <mc:Fallback>
        <control shapeId="6156" r:id="rId8" name="cmdselectlanguag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U43"/>
  <sheetViews>
    <sheetView workbookViewId="0">
      <selection activeCell="A14" sqref="A14"/>
    </sheetView>
  </sheetViews>
  <sheetFormatPr baseColWidth="10" defaultRowHeight="12.75" x14ac:dyDescent="0.2"/>
  <cols>
    <col min="1" max="2" width="25.42578125" style="2" customWidth="1"/>
    <col min="3" max="3" width="2.28515625" style="2" customWidth="1"/>
    <col min="4" max="4" width="11.42578125" style="2"/>
    <col min="5" max="5" width="13.140625" style="2" bestFit="1" customWidth="1"/>
    <col min="6" max="6" width="3" style="2" customWidth="1"/>
    <col min="7" max="7" width="18.140625" style="2" customWidth="1"/>
    <col min="8" max="8" width="17.140625" style="2" customWidth="1"/>
    <col min="9" max="9" width="2.5703125" style="2" customWidth="1"/>
    <col min="10" max="11" width="11.42578125" style="2"/>
    <col min="12" max="12" width="2.28515625" style="2" customWidth="1"/>
    <col min="13" max="14" width="9.42578125" style="2" customWidth="1"/>
    <col min="15" max="16" width="2.28515625" style="2" customWidth="1"/>
    <col min="17" max="17" width="24.85546875" style="2" customWidth="1"/>
    <col min="18" max="18" width="22.85546875" style="2" customWidth="1"/>
    <col min="19" max="19" width="24.85546875" style="2" customWidth="1"/>
    <col min="20" max="20" width="27.42578125" style="2" customWidth="1"/>
    <col min="21" max="21" width="47.7109375" style="2" customWidth="1"/>
    <col min="22" max="16384" width="11.42578125" style="2"/>
  </cols>
  <sheetData>
    <row r="1" spans="1:21" ht="15" x14ac:dyDescent="0.2">
      <c r="A1" s="54" t="s">
        <v>36</v>
      </c>
      <c r="D1" s="54" t="s">
        <v>38</v>
      </c>
      <c r="G1" s="54" t="s">
        <v>39</v>
      </c>
      <c r="J1" s="54" t="s">
        <v>40</v>
      </c>
      <c r="M1" s="2" t="s">
        <v>44</v>
      </c>
      <c r="Q1" s="54" t="s">
        <v>29</v>
      </c>
    </row>
    <row r="2" spans="1:21" x14ac:dyDescent="0.2">
      <c r="A2" s="55" t="s">
        <v>34</v>
      </c>
      <c r="B2" s="2" t="s">
        <v>35</v>
      </c>
      <c r="D2" s="2" t="s">
        <v>37</v>
      </c>
      <c r="E2" s="2" t="s">
        <v>35</v>
      </c>
      <c r="G2" s="56" t="s">
        <v>39</v>
      </c>
      <c r="H2" s="57" t="s">
        <v>35</v>
      </c>
      <c r="J2" s="2" t="s">
        <v>18</v>
      </c>
      <c r="K2" s="2" t="s">
        <v>35</v>
      </c>
      <c r="M2" s="2" t="s">
        <v>42</v>
      </c>
      <c r="N2" s="2" t="s">
        <v>43</v>
      </c>
      <c r="Q2" s="2" t="s">
        <v>41</v>
      </c>
      <c r="R2" s="2" t="s">
        <v>30</v>
      </c>
      <c r="S2" s="2" t="s">
        <v>31</v>
      </c>
      <c r="T2" s="2" t="s">
        <v>33</v>
      </c>
      <c r="U2" s="2" t="s">
        <v>32</v>
      </c>
    </row>
    <row r="3" spans="1:21" x14ac:dyDescent="0.2">
      <c r="M3" s="2" t="s">
        <v>30</v>
      </c>
      <c r="N3" s="2">
        <v>2</v>
      </c>
      <c r="Q3" s="2" t="s">
        <v>45</v>
      </c>
      <c r="R3" s="2" t="s">
        <v>1</v>
      </c>
      <c r="S3" s="2" t="s">
        <v>79</v>
      </c>
      <c r="T3" s="2" t="s">
        <v>87</v>
      </c>
      <c r="U3" s="2" t="s">
        <v>1</v>
      </c>
    </row>
    <row r="4" spans="1:21" ht="15" x14ac:dyDescent="0.2">
      <c r="A4" s="2" t="s">
        <v>219</v>
      </c>
      <c r="D4" s="60" t="s">
        <v>93</v>
      </c>
      <c r="G4" s="2" t="str">
        <f>INDEX(Listen!$Q$3:$U$43,MATCH("TextFarbk. Trapez",Listen!$Q$3:$Q$43,0),VLOOKUP(Currentlanguagecode,Listen!$M$3:$N$6,2,FALSE))</f>
        <v>Farbk. Trapez</v>
      </c>
      <c r="J4" s="58" t="str">
        <f>INDEX(Listen!$Q$3:$U$43,MATCH("Textja",Listen!$Q$3:$Q$43,0),VLOOKUP(Currentlanguagecode,Listen!$M$3:$N$6,2,FALSE))</f>
        <v>Ja</v>
      </c>
      <c r="K4" s="2">
        <v>1</v>
      </c>
      <c r="M4" s="2" t="s">
        <v>31</v>
      </c>
      <c r="N4" s="2">
        <v>3</v>
      </c>
      <c r="Q4" s="2" t="s">
        <v>46</v>
      </c>
      <c r="R4" s="2" t="s">
        <v>47</v>
      </c>
      <c r="S4" s="2" t="s">
        <v>66</v>
      </c>
      <c r="T4" s="2" t="s">
        <v>136</v>
      </c>
      <c r="U4" s="2" t="s">
        <v>165</v>
      </c>
    </row>
    <row r="5" spans="1:21" ht="15" x14ac:dyDescent="0.2">
      <c r="A5" s="2" t="s">
        <v>28</v>
      </c>
      <c r="D5" s="60" t="s">
        <v>94</v>
      </c>
      <c r="G5" s="2" t="str">
        <f>INDEX(Listen!$Q$3:$U$43,MATCH("TextFarbk. Lang",Listen!$Q$3:$Q$43,0),VLOOKUP(Currentlanguagecode,Listen!$M$3:$N$6,2,FALSE))</f>
        <v>Farbk. Lang</v>
      </c>
      <c r="J5" s="58" t="str">
        <f>INDEX(Listen!$Q$3:$U$43,MATCH("Textnein",Listen!$Q$3:$Q$43,0),VLOOKUP(Currentlanguagecode,Listen!$M$3:$N$6,2,FALSE))</f>
        <v>Nein</v>
      </c>
      <c r="K5" s="2">
        <v>0</v>
      </c>
      <c r="M5" s="2" t="s">
        <v>33</v>
      </c>
      <c r="N5" s="2">
        <v>4</v>
      </c>
      <c r="Q5" s="2" t="s">
        <v>59</v>
      </c>
      <c r="R5" s="2" t="s">
        <v>2</v>
      </c>
      <c r="S5" s="2" t="s">
        <v>67</v>
      </c>
      <c r="T5" s="2" t="s">
        <v>137</v>
      </c>
      <c r="U5" s="2" t="s">
        <v>166</v>
      </c>
    </row>
    <row r="6" spans="1:21" ht="15" x14ac:dyDescent="0.2">
      <c r="A6" s="2" t="s">
        <v>220</v>
      </c>
      <c r="D6" s="60"/>
      <c r="G6" s="2" t="str">
        <f>INDEX(Listen!$Q$3:$U$43,MATCH("TextTrapez",Listen!$Q$3:$Q$43,0),VLOOKUP(Currentlanguagecode,Listen!$M$3:$N$6,2,FALSE))</f>
        <v>Trapez</v>
      </c>
      <c r="M6" s="2" t="s">
        <v>32</v>
      </c>
      <c r="N6" s="2">
        <v>5</v>
      </c>
      <c r="Q6" s="2" t="s">
        <v>48</v>
      </c>
      <c r="R6" s="2" t="s">
        <v>13</v>
      </c>
      <c r="S6" s="2" t="s">
        <v>68</v>
      </c>
      <c r="T6" s="2" t="s">
        <v>138</v>
      </c>
      <c r="U6" s="2" t="s">
        <v>167</v>
      </c>
    </row>
    <row r="7" spans="1:21" ht="15" x14ac:dyDescent="0.2">
      <c r="A7" s="2" t="s">
        <v>229</v>
      </c>
      <c r="D7" s="60"/>
      <c r="G7" s="2" t="str">
        <f>INDEX(Listen!$Q$3:$U$43,MATCH("TextRund",Listen!$Q$3:$Q$43,0),VLOOKUP(Currentlanguagecode,Listen!$M$3:$N$6,2,FALSE))</f>
        <v>Rund</v>
      </c>
      <c r="Q7" s="2" t="s">
        <v>49</v>
      </c>
      <c r="R7" s="2" t="s">
        <v>19</v>
      </c>
      <c r="S7" s="2" t="s">
        <v>69</v>
      </c>
      <c r="T7" s="2" t="s">
        <v>139</v>
      </c>
      <c r="U7" s="2" t="s">
        <v>168</v>
      </c>
    </row>
    <row r="8" spans="1:21" x14ac:dyDescent="0.2">
      <c r="A8" s="2" t="s">
        <v>230</v>
      </c>
      <c r="G8" s="2" t="str">
        <f>INDEX(Listen!$Q$3:$U$43,MATCH("TextLang",Listen!$Q$3:$Q$43,0),VLOOKUP(Currentlanguagecode,Listen!$M$3:$N$6,2,FALSE))</f>
        <v>Lang</v>
      </c>
      <c r="Q8" s="2" t="s">
        <v>50</v>
      </c>
      <c r="R8" s="2" t="s">
        <v>3</v>
      </c>
      <c r="S8" s="2" t="s">
        <v>70</v>
      </c>
      <c r="T8" s="2" t="s">
        <v>140</v>
      </c>
      <c r="U8" s="2" t="s">
        <v>169</v>
      </c>
    </row>
    <row r="9" spans="1:21" x14ac:dyDescent="0.2">
      <c r="G9" s="2" t="str">
        <f>INDEX(Listen!$Q$3:$U$43,MATCH("TextExtralang",Listen!$Q$3:$Q$43,0),VLOOKUP(Currentlanguagecode,Listen!$M$3:$N$6,2,FALSE))</f>
        <v>Extra Lang</v>
      </c>
      <c r="Q9" s="2" t="s">
        <v>51</v>
      </c>
      <c r="R9" s="2" t="s">
        <v>5</v>
      </c>
      <c r="S9" s="2" t="s">
        <v>82</v>
      </c>
      <c r="T9" s="2" t="s">
        <v>124</v>
      </c>
      <c r="U9" s="2" t="s">
        <v>156</v>
      </c>
    </row>
    <row r="10" spans="1:21" x14ac:dyDescent="0.2">
      <c r="G10" s="2" t="str">
        <f>INDEX(Listen!$Q$3:$U$43,MATCH("TextRechteck",Listen!$Q$3:$Q$43,0),VLOOKUP(Currentlanguagecode,Listen!$M$3:$N$6,2,FALSE))</f>
        <v>Rechteck</v>
      </c>
      <c r="Q10" s="2" t="s">
        <v>52</v>
      </c>
      <c r="R10" s="2" t="s">
        <v>6</v>
      </c>
      <c r="S10" s="2" t="s">
        <v>71</v>
      </c>
      <c r="T10" s="2" t="s">
        <v>126</v>
      </c>
      <c r="U10" s="2" t="s">
        <v>157</v>
      </c>
    </row>
    <row r="11" spans="1:21" x14ac:dyDescent="0.2">
      <c r="G11" s="2" t="str">
        <f>INDEX(Listen!$Q$3:$U$43,MATCH("TextKEKlang",Listen!$Q$3:$Q$43,0),VLOOKUP(Currentlanguagecode,Listen!$M$3:$N$6,2,FALSE))</f>
        <v>INTEGRA Lang</v>
      </c>
      <c r="Q11" s="2" t="s">
        <v>53</v>
      </c>
      <c r="R11" s="2" t="s">
        <v>7</v>
      </c>
      <c r="S11" s="2" t="s">
        <v>80</v>
      </c>
      <c r="T11" s="2" t="s">
        <v>127</v>
      </c>
      <c r="U11" s="2" t="s">
        <v>158</v>
      </c>
    </row>
    <row r="12" spans="1:21" x14ac:dyDescent="0.2">
      <c r="G12" s="2" t="str">
        <f>INDEX(Listen!$Q$3:$U$43,MATCH("Textkekextralang",Listen!$Q$3:$Q$43,0),VLOOKUP(Currentlanguagecode,Listen!$M$3:$N$6,2,FALSE))</f>
        <v>INTEGRA Extra-Lang</v>
      </c>
      <c r="Q12" s="2" t="s">
        <v>54</v>
      </c>
      <c r="R12" s="2" t="s">
        <v>8</v>
      </c>
      <c r="S12" s="2" t="s">
        <v>81</v>
      </c>
      <c r="T12" s="2" t="s">
        <v>128</v>
      </c>
      <c r="U12" s="2" t="s">
        <v>159</v>
      </c>
    </row>
    <row r="13" spans="1:21" x14ac:dyDescent="0.2">
      <c r="G13" s="2" t="str">
        <f>INDEX(Listen!$Q$3:$U$43,MATCH("Textverschiedene",Listen!$Q$3:$Q$43,0),VLOOKUP(Currentlanguagecode,Listen!$M$3:$N$6,2,FALSE))</f>
        <v>Verschiedene</v>
      </c>
      <c r="Q13" s="2" t="s">
        <v>63</v>
      </c>
      <c r="R13" s="2" t="s">
        <v>9</v>
      </c>
      <c r="S13" s="2" t="s">
        <v>72</v>
      </c>
      <c r="T13" s="2" t="s">
        <v>129</v>
      </c>
      <c r="U13" s="2" t="s">
        <v>160</v>
      </c>
    </row>
    <row r="14" spans="1:21" x14ac:dyDescent="0.2">
      <c r="Q14" s="2" t="s">
        <v>55</v>
      </c>
      <c r="R14" s="2" t="s">
        <v>10</v>
      </c>
      <c r="S14" s="2" t="s">
        <v>73</v>
      </c>
      <c r="T14" s="2" t="s">
        <v>130</v>
      </c>
      <c r="U14" s="2" t="s">
        <v>161</v>
      </c>
    </row>
    <row r="15" spans="1:21" ht="15" x14ac:dyDescent="0.2">
      <c r="C15" s="58"/>
      <c r="Q15" s="2" t="s">
        <v>56</v>
      </c>
      <c r="R15" s="2" t="s">
        <v>22</v>
      </c>
      <c r="S15" s="2" t="s">
        <v>74</v>
      </c>
      <c r="T15" s="2" t="s">
        <v>125</v>
      </c>
      <c r="U15" s="2" t="s">
        <v>162</v>
      </c>
    </row>
    <row r="16" spans="1:21" ht="15" x14ac:dyDescent="0.2">
      <c r="C16" s="58"/>
      <c r="Q16" s="2" t="s">
        <v>57</v>
      </c>
      <c r="R16" s="2" t="s">
        <v>15</v>
      </c>
      <c r="S16" s="2" t="s">
        <v>75</v>
      </c>
      <c r="T16" s="2" t="s">
        <v>141</v>
      </c>
      <c r="U16" s="2" t="s">
        <v>164</v>
      </c>
    </row>
    <row r="17" spans="1:21" ht="15" customHeight="1" x14ac:dyDescent="0.2">
      <c r="C17" s="58"/>
      <c r="Q17" s="2" t="s">
        <v>58</v>
      </c>
      <c r="R17" s="2" t="s">
        <v>11</v>
      </c>
      <c r="S17" s="2" t="s">
        <v>76</v>
      </c>
      <c r="T17" s="2" t="s">
        <v>145</v>
      </c>
      <c r="U17" s="2" t="s">
        <v>170</v>
      </c>
    </row>
    <row r="18" spans="1:21" ht="15" x14ac:dyDescent="0.2">
      <c r="C18" s="58"/>
      <c r="Q18" s="2" t="s">
        <v>60</v>
      </c>
      <c r="R18" s="2" t="s">
        <v>4</v>
      </c>
      <c r="S18" s="2" t="s">
        <v>77</v>
      </c>
      <c r="T18" s="2" t="s">
        <v>146</v>
      </c>
      <c r="U18" s="2" t="s">
        <v>171</v>
      </c>
    </row>
    <row r="19" spans="1:21" ht="15" x14ac:dyDescent="0.2">
      <c r="C19" s="58"/>
      <c r="Q19" s="2" t="s">
        <v>61</v>
      </c>
      <c r="R19" s="2" t="s">
        <v>21</v>
      </c>
      <c r="S19" s="2" t="s">
        <v>78</v>
      </c>
      <c r="T19" s="2" t="s">
        <v>144</v>
      </c>
      <c r="U19" s="2" t="s">
        <v>172</v>
      </c>
    </row>
    <row r="20" spans="1:21" x14ac:dyDescent="0.2">
      <c r="Q20" s="2" t="s">
        <v>65</v>
      </c>
      <c r="R20" s="2" t="s">
        <v>14</v>
      </c>
      <c r="S20" s="2" t="s">
        <v>83</v>
      </c>
      <c r="T20" s="2" t="s">
        <v>132</v>
      </c>
      <c r="U20" s="2" t="s">
        <v>173</v>
      </c>
    </row>
    <row r="21" spans="1:21" x14ac:dyDescent="0.2">
      <c r="Q21" s="2" t="s">
        <v>64</v>
      </c>
      <c r="R21" s="2" t="s">
        <v>62</v>
      </c>
      <c r="S21" s="2" t="s">
        <v>84</v>
      </c>
      <c r="T21" s="2" t="s">
        <v>133</v>
      </c>
      <c r="U21" s="2" t="s">
        <v>174</v>
      </c>
    </row>
    <row r="22" spans="1:21" x14ac:dyDescent="0.2">
      <c r="Q22" s="2" t="s">
        <v>85</v>
      </c>
      <c r="R22" s="2" t="s">
        <v>12</v>
      </c>
      <c r="S22" s="2" t="s">
        <v>86</v>
      </c>
      <c r="T22" s="2" t="s">
        <v>131</v>
      </c>
      <c r="U22" s="2" t="s">
        <v>163</v>
      </c>
    </row>
    <row r="23" spans="1:21" x14ac:dyDescent="0.2">
      <c r="Q23" s="2" t="s">
        <v>88</v>
      </c>
      <c r="R23" s="2" t="s">
        <v>90</v>
      </c>
      <c r="S23" s="2" t="s">
        <v>122</v>
      </c>
      <c r="T23" s="2" t="s">
        <v>134</v>
      </c>
      <c r="U23" s="2" t="s">
        <v>175</v>
      </c>
    </row>
    <row r="24" spans="1:21" x14ac:dyDescent="0.2">
      <c r="Q24" s="2" t="s">
        <v>89</v>
      </c>
      <c r="R24" s="2" t="s">
        <v>91</v>
      </c>
      <c r="S24" s="2" t="s">
        <v>123</v>
      </c>
      <c r="T24" s="2" t="s">
        <v>135</v>
      </c>
      <c r="U24" s="2" t="s">
        <v>176</v>
      </c>
    </row>
    <row r="25" spans="1:21" x14ac:dyDescent="0.2">
      <c r="C25" s="59"/>
      <c r="Q25" s="2" t="s">
        <v>96</v>
      </c>
      <c r="R25" s="2" t="s">
        <v>23</v>
      </c>
      <c r="S25" s="2" t="s">
        <v>111</v>
      </c>
      <c r="T25" s="2" t="s">
        <v>147</v>
      </c>
      <c r="U25" s="2" t="s">
        <v>179</v>
      </c>
    </row>
    <row r="26" spans="1:21" x14ac:dyDescent="0.2">
      <c r="Q26" s="2" t="s">
        <v>97</v>
      </c>
      <c r="R26" s="2" t="s">
        <v>95</v>
      </c>
      <c r="S26" s="61" t="s">
        <v>112</v>
      </c>
      <c r="T26" s="2" t="s">
        <v>148</v>
      </c>
      <c r="U26" s="2" t="s">
        <v>180</v>
      </c>
    </row>
    <row r="27" spans="1:21" ht="15" x14ac:dyDescent="0.2">
      <c r="A27" s="60"/>
      <c r="Q27" s="2" t="s">
        <v>98</v>
      </c>
      <c r="R27" s="2" t="s">
        <v>25</v>
      </c>
      <c r="S27" s="61" t="s">
        <v>114</v>
      </c>
      <c r="T27" s="2" t="s">
        <v>149</v>
      </c>
      <c r="U27" s="2" t="s">
        <v>181</v>
      </c>
    </row>
    <row r="28" spans="1:21" x14ac:dyDescent="0.2">
      <c r="Q28" s="2" t="s">
        <v>99</v>
      </c>
      <c r="R28" s="2" t="s">
        <v>24</v>
      </c>
      <c r="S28" s="61" t="s">
        <v>113</v>
      </c>
      <c r="T28" s="2" t="s">
        <v>150</v>
      </c>
      <c r="U28" s="2" t="s">
        <v>182</v>
      </c>
    </row>
    <row r="29" spans="1:21" x14ac:dyDescent="0.2">
      <c r="Q29" s="2" t="s">
        <v>100</v>
      </c>
      <c r="R29" s="2" t="s">
        <v>26</v>
      </c>
      <c r="S29" s="61" t="s">
        <v>115</v>
      </c>
      <c r="T29" s="2" t="s">
        <v>151</v>
      </c>
      <c r="U29" s="2" t="s">
        <v>183</v>
      </c>
    </row>
    <row r="30" spans="1:21" x14ac:dyDescent="0.2">
      <c r="Q30" s="2" t="s">
        <v>101</v>
      </c>
      <c r="R30" s="2" t="s">
        <v>102</v>
      </c>
      <c r="S30" s="61" t="s">
        <v>116</v>
      </c>
      <c r="T30" s="2" t="s">
        <v>152</v>
      </c>
      <c r="U30" s="2" t="s">
        <v>184</v>
      </c>
    </row>
    <row r="31" spans="1:21" x14ac:dyDescent="0.2">
      <c r="Q31" s="2" t="s">
        <v>103</v>
      </c>
      <c r="R31" s="2" t="s">
        <v>27</v>
      </c>
      <c r="S31" s="61" t="s">
        <v>117</v>
      </c>
      <c r="T31" s="2" t="s">
        <v>153</v>
      </c>
      <c r="U31" s="2" t="s">
        <v>185</v>
      </c>
    </row>
    <row r="32" spans="1:21" x14ac:dyDescent="0.2">
      <c r="Q32" s="2" t="s">
        <v>104</v>
      </c>
      <c r="R32" s="2" t="s">
        <v>221</v>
      </c>
      <c r="S32" s="61" t="s">
        <v>222</v>
      </c>
      <c r="T32" s="2" t="s">
        <v>223</v>
      </c>
      <c r="U32" s="2" t="s">
        <v>224</v>
      </c>
    </row>
    <row r="33" spans="17:21" x14ac:dyDescent="0.2">
      <c r="Q33" s="2" t="s">
        <v>105</v>
      </c>
      <c r="R33" s="2" t="s">
        <v>225</v>
      </c>
      <c r="S33" s="61" t="s">
        <v>226</v>
      </c>
      <c r="T33" s="2" t="s">
        <v>227</v>
      </c>
      <c r="U33" s="2" t="s">
        <v>228</v>
      </c>
    </row>
    <row r="34" spans="17:21" x14ac:dyDescent="0.2">
      <c r="Q34" s="2" t="s">
        <v>106</v>
      </c>
      <c r="R34" s="2" t="s">
        <v>20</v>
      </c>
      <c r="S34" s="61" t="s">
        <v>118</v>
      </c>
      <c r="T34" s="2" t="s">
        <v>154</v>
      </c>
      <c r="U34" s="2" t="s">
        <v>186</v>
      </c>
    </row>
    <row r="35" spans="17:21" x14ac:dyDescent="0.2">
      <c r="Q35" s="2" t="s">
        <v>107</v>
      </c>
      <c r="R35" s="2" t="s">
        <v>16</v>
      </c>
      <c r="S35" s="2" t="s">
        <v>109</v>
      </c>
      <c r="T35" s="2" t="s">
        <v>143</v>
      </c>
      <c r="U35" s="2" t="s">
        <v>178</v>
      </c>
    </row>
    <row r="36" spans="17:21" x14ac:dyDescent="0.2">
      <c r="Q36" s="2" t="s">
        <v>108</v>
      </c>
      <c r="R36" s="2" t="s">
        <v>17</v>
      </c>
      <c r="S36" s="2" t="s">
        <v>110</v>
      </c>
      <c r="T36" s="2" t="s">
        <v>142</v>
      </c>
      <c r="U36" s="2" t="s">
        <v>142</v>
      </c>
    </row>
    <row r="37" spans="17:21" x14ac:dyDescent="0.2">
      <c r="Q37" s="2" t="s">
        <v>119</v>
      </c>
      <c r="R37" s="2" t="s">
        <v>120</v>
      </c>
      <c r="S37" s="2" t="s">
        <v>121</v>
      </c>
      <c r="T37" s="2" t="s">
        <v>155</v>
      </c>
      <c r="U37" s="2" t="s">
        <v>177</v>
      </c>
    </row>
    <row r="38" spans="17:21" x14ac:dyDescent="0.2">
      <c r="Q38" s="2" t="s">
        <v>187</v>
      </c>
      <c r="R38" s="2" t="s">
        <v>188</v>
      </c>
      <c r="S38" s="2" t="s">
        <v>189</v>
      </c>
      <c r="T38" s="2" t="s">
        <v>190</v>
      </c>
      <c r="U38" s="2" t="s">
        <v>191</v>
      </c>
    </row>
    <row r="39" spans="17:21" x14ac:dyDescent="0.2">
      <c r="Q39" s="2" t="s">
        <v>195</v>
      </c>
      <c r="R39" s="2" t="s">
        <v>192</v>
      </c>
      <c r="S39" s="2" t="s">
        <v>198</v>
      </c>
      <c r="T39" s="2" t="s">
        <v>200</v>
      </c>
      <c r="U39" s="2" t="s">
        <v>199</v>
      </c>
    </row>
    <row r="40" spans="17:21" x14ac:dyDescent="0.2">
      <c r="Q40" s="2" t="s">
        <v>201</v>
      </c>
      <c r="R40" s="2" t="s">
        <v>196</v>
      </c>
      <c r="S40" s="2" t="s">
        <v>203</v>
      </c>
      <c r="T40" s="2" t="s">
        <v>205</v>
      </c>
      <c r="U40" s="2" t="s">
        <v>207</v>
      </c>
    </row>
    <row r="41" spans="17:21" x14ac:dyDescent="0.2">
      <c r="Q41" s="2" t="s">
        <v>202</v>
      </c>
      <c r="R41" s="2" t="s">
        <v>197</v>
      </c>
      <c r="S41" s="2" t="s">
        <v>204</v>
      </c>
      <c r="T41" s="2" t="s">
        <v>206</v>
      </c>
      <c r="U41" s="2" t="s">
        <v>208</v>
      </c>
    </row>
    <row r="42" spans="17:21" x14ac:dyDescent="0.2">
      <c r="Q42" s="2" t="s">
        <v>210</v>
      </c>
      <c r="R42" s="2" t="s">
        <v>209</v>
      </c>
      <c r="S42" s="2" t="s">
        <v>211</v>
      </c>
      <c r="T42" s="2" t="s">
        <v>215</v>
      </c>
      <c r="U42" s="2" t="s">
        <v>217</v>
      </c>
    </row>
    <row r="43" spans="17:21" x14ac:dyDescent="0.2">
      <c r="Q43" s="2" t="s">
        <v>212</v>
      </c>
      <c r="R43" s="2" t="s">
        <v>213</v>
      </c>
      <c r="S43" s="2" t="s">
        <v>214</v>
      </c>
      <c r="T43" s="2" t="s">
        <v>216</v>
      </c>
      <c r="U43" s="2" t="s">
        <v>218</v>
      </c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Schliessplan</vt:lpstr>
      <vt:lpstr>Listen</vt:lpstr>
      <vt:lpstr>Schliessplan!Drucktitel</vt:lpstr>
      <vt:lpstr>Mechatronik</vt:lpstr>
      <vt:lpstr>Registrierung</vt:lpstr>
      <vt:lpstr>Schluesselformen</vt:lpstr>
      <vt:lpstr>Spracheinstellung</vt:lpstr>
      <vt:lpstr>Verkaufssysteme</vt:lpstr>
    </vt:vector>
  </TitlesOfParts>
  <Company>ASSA Abloy Schweiz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Schliessplan Vorlage</dc:title>
  <dc:creator>Nicoletti Alanis - Rudolf Geiser AG</dc:creator>
  <cp:lastModifiedBy>Gafner Reto - Rudolf Geiser AG</cp:lastModifiedBy>
  <cp:lastPrinted>2019-01-24T08:06:00Z</cp:lastPrinted>
  <dcterms:created xsi:type="dcterms:W3CDTF">2001-12-14T06:56:18Z</dcterms:created>
  <dcterms:modified xsi:type="dcterms:W3CDTF">2024-08-27T06:00:12Z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</vt:lpwstr>
  </property>
</Properties>
</file>